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/>
  </bookViews>
  <sheets>
    <sheet name="衛生設備機器集計" sheetId="4" r:id="rId1"/>
    <sheet name="衛生設備集計表" sheetId="1" r:id="rId2"/>
    <sheet name="衛生設備調書" sheetId="2" r:id="rId3"/>
    <sheet name="排水土工事" sheetId="3" r:id="rId4"/>
    <sheet name="空調機器集計" sheetId="5" r:id="rId5"/>
    <sheet name="空調設備集計表" sheetId="7" r:id="rId6"/>
    <sheet name="空調設備調書" sheetId="6" r:id="rId7"/>
    <sheet name="表紙" sheetId="8" r:id="rId8"/>
  </sheets>
  <definedNames>
    <definedName name="_Order1" hidden="1">255</definedName>
    <definedName name="_Order2" hidden="1">0</definedName>
    <definedName name="_xlnm.Print_Area" localSheetId="0">衛生設備機器集計!$A$1:$O$90</definedName>
    <definedName name="_xlnm.Print_Area" localSheetId="1">衛生設備集計表!$A$2:$AC$193</definedName>
    <definedName name="_xlnm.Print_Area" localSheetId="2">衛生設備調書!$A$3:$X$433</definedName>
    <definedName name="_xlnm.Print_Area" localSheetId="4">空調機器集計!$A:$O</definedName>
    <definedName name="_xlnm.Print_Area" localSheetId="5">空調設備集計表!$A$2:$AC$100</definedName>
    <definedName name="_xlnm.Print_Area" localSheetId="6">空調設備調書!$A$3:$X$169</definedName>
    <definedName name="_xlnm.Print_Area" localSheetId="3">排水土工事!$A$1:$X$72</definedName>
    <definedName name="_xlnm.Print_Area" localSheetId="7">表紙!$A$1:$BK$58</definedName>
    <definedName name="_xlnm.Print_Titles" localSheetId="0">衛生設備機器集計!$1:$3</definedName>
    <definedName name="_xlnm.Print_Titles" localSheetId="1">衛生設備集計表!$2:$4</definedName>
    <definedName name="_xlnm.Print_Titles" localSheetId="2">衛生設備調書!$3:$4</definedName>
    <definedName name="_xlnm.Print_Titles" localSheetId="4">空調機器集計!$1:$3</definedName>
    <definedName name="_xlnm.Print_Titles" localSheetId="5">空調設備集計表!$2:$4</definedName>
    <definedName name="_xlnm.Print_Titles" localSheetId="6">空調設備調書!$3:$4</definedName>
    <definedName name="重量品" localSheetId="0">#REF!</definedName>
    <definedName name="重量品" localSheetId="4">#REF!</definedName>
    <definedName name="重量品">#REF!</definedName>
    <definedName name="職種" localSheetId="0">#REF!</definedName>
    <definedName name="職種" localSheetId="4">#REF!</definedName>
    <definedName name="職種">#REF!</definedName>
    <definedName name="表" localSheetId="0">#REF!</definedName>
    <definedName name="表" localSheetId="4">#REF!</definedName>
    <definedName name="表">#REF!</definedName>
    <definedName name="容積品" localSheetId="0">#REF!</definedName>
    <definedName name="容積品" localSheetId="4">#REF!</definedName>
    <definedName name="容積品">#REF!</definedName>
    <definedName name="労務単価" localSheetId="0">#REF!</definedName>
    <definedName name="労務単価" localSheetId="4">#REF!</definedName>
    <definedName name="労務単価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2" i="7" l="1"/>
  <c r="I80" i="7"/>
  <c r="I78" i="7"/>
  <c r="H80" i="7"/>
  <c r="H78" i="7"/>
  <c r="I75" i="7"/>
  <c r="I73" i="7"/>
  <c r="I71" i="7"/>
  <c r="H73" i="7"/>
  <c r="H71" i="7"/>
  <c r="I40" i="7"/>
  <c r="I38" i="7"/>
  <c r="H43" i="7"/>
  <c r="H42" i="7"/>
  <c r="H40" i="7"/>
  <c r="H38" i="7"/>
  <c r="H20" i="7"/>
  <c r="I18" i="7"/>
  <c r="I14" i="7"/>
  <c r="I12" i="7"/>
  <c r="H16" i="7"/>
  <c r="E16" i="7"/>
  <c r="I10" i="7"/>
  <c r="I8" i="7"/>
  <c r="I6" i="7"/>
  <c r="H12" i="7"/>
  <c r="E14" i="7"/>
  <c r="E12" i="7"/>
  <c r="H10" i="7"/>
  <c r="E10" i="7"/>
  <c r="H8" i="7"/>
  <c r="E8" i="7"/>
  <c r="H6" i="7"/>
  <c r="X161" i="6"/>
  <c r="X160" i="6"/>
  <c r="X159" i="6"/>
  <c r="X146" i="6" l="1"/>
  <c r="X138" i="6"/>
  <c r="X144" i="6"/>
  <c r="X141" i="6"/>
  <c r="R100" i="7" l="1"/>
  <c r="Y100" i="7" s="1"/>
  <c r="R99" i="7"/>
  <c r="Y99" i="7" s="1"/>
  <c r="S98" i="7"/>
  <c r="T98" i="7" s="1"/>
  <c r="AC98" i="7" s="1"/>
  <c r="R98" i="7"/>
  <c r="Y98" i="7" s="1"/>
  <c r="R97" i="7"/>
  <c r="AA97" i="7" s="1"/>
  <c r="W96" i="7"/>
  <c r="R96" i="7"/>
  <c r="Y96" i="7" s="1"/>
  <c r="R95" i="7"/>
  <c r="R94" i="7"/>
  <c r="Y94" i="7" s="1"/>
  <c r="R93" i="7"/>
  <c r="AA93" i="7" s="1"/>
  <c r="R92" i="7"/>
  <c r="Y92" i="7" s="1"/>
  <c r="R91" i="7"/>
  <c r="Y91" i="7" s="1"/>
  <c r="R90" i="7"/>
  <c r="Y90" i="7" s="1"/>
  <c r="R89" i="7"/>
  <c r="AA89" i="7" s="1"/>
  <c r="R88" i="7"/>
  <c r="Y88" i="7" s="1"/>
  <c r="R87" i="7"/>
  <c r="Y87" i="7" s="1"/>
  <c r="R86" i="7"/>
  <c r="Y86" i="7" s="1"/>
  <c r="R85" i="7"/>
  <c r="AA85" i="7" s="1"/>
  <c r="R84" i="7"/>
  <c r="Y84" i="7" s="1"/>
  <c r="R83" i="7"/>
  <c r="Y83" i="7" s="1"/>
  <c r="R82" i="7"/>
  <c r="Y82" i="7" s="1"/>
  <c r="R81" i="7"/>
  <c r="AA81" i="7" s="1"/>
  <c r="S80" i="7"/>
  <c r="T80" i="7" s="1"/>
  <c r="AC80" i="7" s="1"/>
  <c r="R80" i="7"/>
  <c r="Y80" i="7" s="1"/>
  <c r="R79" i="7"/>
  <c r="R78" i="7"/>
  <c r="Y78" i="7" s="1"/>
  <c r="R77" i="7"/>
  <c r="T76" i="7"/>
  <c r="AC76" i="7" s="1"/>
  <c r="R76" i="7"/>
  <c r="Y76" i="7" s="1"/>
  <c r="R75" i="7"/>
  <c r="Y75" i="7" s="1"/>
  <c r="R74" i="7"/>
  <c r="R73" i="7"/>
  <c r="Y73" i="7" s="1"/>
  <c r="R72" i="7"/>
  <c r="R71" i="7"/>
  <c r="Y71" i="7" s="1"/>
  <c r="R70" i="7"/>
  <c r="R69" i="7"/>
  <c r="Y69" i="7" s="1"/>
  <c r="AA68" i="7"/>
  <c r="S68" i="7"/>
  <c r="T68" i="7" s="1"/>
  <c r="AC68" i="7" s="1"/>
  <c r="R68" i="7"/>
  <c r="Y68" i="7" s="1"/>
  <c r="R67" i="7"/>
  <c r="AA67" i="7" s="1"/>
  <c r="W66" i="7"/>
  <c r="R66" i="7"/>
  <c r="Y66" i="7" s="1"/>
  <c r="R65" i="7"/>
  <c r="Y65" i="7" s="1"/>
  <c r="R64" i="7"/>
  <c r="Y64" i="7" s="1"/>
  <c r="R63" i="7"/>
  <c r="AA63" i="7" s="1"/>
  <c r="R62" i="7"/>
  <c r="Y62" i="7" s="1"/>
  <c r="R61" i="7"/>
  <c r="Y61" i="7" s="1"/>
  <c r="AA60" i="7"/>
  <c r="W60" i="7"/>
  <c r="S60" i="7"/>
  <c r="T60" i="7" s="1"/>
  <c r="AC60" i="7" s="1"/>
  <c r="R60" i="7"/>
  <c r="Y60" i="7" s="1"/>
  <c r="R59" i="7"/>
  <c r="AA59" i="7" s="1"/>
  <c r="AA58" i="7"/>
  <c r="W58" i="7"/>
  <c r="R58" i="7"/>
  <c r="Y58" i="7" s="1"/>
  <c r="R57" i="7"/>
  <c r="Y57" i="7" s="1"/>
  <c r="R56" i="7"/>
  <c r="Y56" i="7" s="1"/>
  <c r="R55" i="7"/>
  <c r="AA55" i="7" s="1"/>
  <c r="R54" i="7"/>
  <c r="Y54" i="7" s="1"/>
  <c r="Y53" i="7"/>
  <c r="AA52" i="7"/>
  <c r="W52" i="7"/>
  <c r="S52" i="7"/>
  <c r="T52" i="7" s="1"/>
  <c r="AC52" i="7" s="1"/>
  <c r="Y52" i="7"/>
  <c r="AA50" i="7"/>
  <c r="W50" i="7"/>
  <c r="S50" i="7"/>
  <c r="T50" i="7" s="1"/>
  <c r="AC50" i="7" s="1"/>
  <c r="Y50" i="7"/>
  <c r="Y49" i="7"/>
  <c r="R45" i="7"/>
  <c r="Y45" i="7" s="1"/>
  <c r="T44" i="7"/>
  <c r="AC44" i="7" s="1"/>
  <c r="R44" i="7"/>
  <c r="AA44" i="7" s="1"/>
  <c r="R43" i="7"/>
  <c r="Y43" i="7" s="1"/>
  <c r="R42" i="7"/>
  <c r="AA41" i="7"/>
  <c r="AC41" i="7"/>
  <c r="R41" i="7"/>
  <c r="Y41" i="7" s="1"/>
  <c r="R40" i="7"/>
  <c r="H47" i="7" s="1"/>
  <c r="R47" i="7" s="1"/>
  <c r="Y47" i="7" s="1"/>
  <c r="R39" i="7"/>
  <c r="Y39" i="7" s="1"/>
  <c r="R38" i="7"/>
  <c r="Y37" i="7"/>
  <c r="R37" i="7"/>
  <c r="R36" i="7"/>
  <c r="Y36" i="7" s="1"/>
  <c r="R35" i="7"/>
  <c r="Y35" i="7" s="1"/>
  <c r="R34" i="7"/>
  <c r="Y34" i="7" s="1"/>
  <c r="R33" i="7"/>
  <c r="Y33" i="7" s="1"/>
  <c r="R32" i="7"/>
  <c r="Y32" i="7" s="1"/>
  <c r="Y31" i="7"/>
  <c r="R31" i="7"/>
  <c r="W30" i="7"/>
  <c r="R30" i="7"/>
  <c r="Y30" i="7" s="1"/>
  <c r="R29" i="7"/>
  <c r="Y29" i="7" s="1"/>
  <c r="R28" i="7"/>
  <c r="Y28" i="7" s="1"/>
  <c r="Y27" i="7"/>
  <c r="R27" i="7"/>
  <c r="S26" i="7"/>
  <c r="T26" i="7" s="1"/>
  <c r="AC26" i="7" s="1"/>
  <c r="R26" i="7"/>
  <c r="Y26" i="7" s="1"/>
  <c r="R25" i="7"/>
  <c r="Y25" i="7" s="1"/>
  <c r="R24" i="7"/>
  <c r="Y24" i="7" s="1"/>
  <c r="R23" i="7"/>
  <c r="Y23" i="7" s="1"/>
  <c r="R22" i="7"/>
  <c r="Y22" i="7" s="1"/>
  <c r="R21" i="7"/>
  <c r="AA21" i="7" s="1"/>
  <c r="R20" i="7"/>
  <c r="AA20" i="7" s="1"/>
  <c r="R19" i="7"/>
  <c r="Y19" i="7" s="1"/>
  <c r="R18" i="7"/>
  <c r="Y18" i="7" s="1"/>
  <c r="R17" i="7"/>
  <c r="Y17" i="7" s="1"/>
  <c r="R16" i="7"/>
  <c r="Y16" i="7" s="1"/>
  <c r="AC15" i="7"/>
  <c r="W15" i="7"/>
  <c r="T15" i="7"/>
  <c r="R15" i="7"/>
  <c r="AA15" i="7" s="1"/>
  <c r="R14" i="7"/>
  <c r="AA14" i="7" s="1"/>
  <c r="R13" i="7"/>
  <c r="AA13" i="7" s="1"/>
  <c r="R12" i="7"/>
  <c r="Y12" i="7" s="1"/>
  <c r="AA11" i="7"/>
  <c r="R11" i="7"/>
  <c r="Y11" i="7" s="1"/>
  <c r="R10" i="7"/>
  <c r="AA10" i="7" s="1"/>
  <c r="R9" i="7"/>
  <c r="Y9" i="7" s="1"/>
  <c r="R8" i="7"/>
  <c r="Y8" i="7" s="1"/>
  <c r="R7" i="7"/>
  <c r="Y7" i="7" s="1"/>
  <c r="R6" i="7"/>
  <c r="W6" i="7" s="1"/>
  <c r="R5" i="7"/>
  <c r="AA5" i="7" s="1"/>
  <c r="N115" i="5"/>
  <c r="J114" i="5"/>
  <c r="M114" i="5" s="1"/>
  <c r="N114" i="5" s="1"/>
  <c r="J113" i="5"/>
  <c r="M113" i="5" s="1"/>
  <c r="N113" i="5" s="1"/>
  <c r="J112" i="5"/>
  <c r="M112" i="5" s="1"/>
  <c r="N112" i="5" s="1"/>
  <c r="J111" i="5"/>
  <c r="M111" i="5" s="1"/>
  <c r="N111" i="5" s="1"/>
  <c r="J110" i="5"/>
  <c r="M110" i="5" s="1"/>
  <c r="N110" i="5" s="1"/>
  <c r="J109" i="5"/>
  <c r="M109" i="5" s="1"/>
  <c r="N109" i="5" s="1"/>
  <c r="J108" i="5"/>
  <c r="M108" i="5" s="1"/>
  <c r="N108" i="5" s="1"/>
  <c r="J107" i="5"/>
  <c r="M107" i="5" s="1"/>
  <c r="N107" i="5" s="1"/>
  <c r="M106" i="5"/>
  <c r="N106" i="5" s="1"/>
  <c r="J106" i="5"/>
  <c r="J105" i="5"/>
  <c r="M105" i="5" s="1"/>
  <c r="N105" i="5" s="1"/>
  <c r="J104" i="5"/>
  <c r="M104" i="5" s="1"/>
  <c r="N104" i="5" s="1"/>
  <c r="L119" i="5"/>
  <c r="M119" i="5" s="1"/>
  <c r="N119" i="5" s="1"/>
  <c r="L118" i="5"/>
  <c r="M118" i="5" s="1"/>
  <c r="N118" i="5" s="1"/>
  <c r="L117" i="5"/>
  <c r="M117" i="5" s="1"/>
  <c r="N117" i="5" s="1"/>
  <c r="L116" i="5"/>
  <c r="M116" i="5" s="1"/>
  <c r="N116" i="5" s="1"/>
  <c r="L103" i="5"/>
  <c r="M103" i="5" s="1"/>
  <c r="N103" i="5" s="1"/>
  <c r="L102" i="5"/>
  <c r="M102" i="5" s="1"/>
  <c r="N102" i="5" s="1"/>
  <c r="L101" i="5"/>
  <c r="M101" i="5" s="1"/>
  <c r="N101" i="5" s="1"/>
  <c r="L100" i="5"/>
  <c r="M100" i="5" s="1"/>
  <c r="N100" i="5" s="1"/>
  <c r="L99" i="5"/>
  <c r="M99" i="5" s="1"/>
  <c r="N99" i="5" s="1"/>
  <c r="L98" i="5"/>
  <c r="M98" i="5" s="1"/>
  <c r="N98" i="5" s="1"/>
  <c r="L97" i="5"/>
  <c r="M97" i="5" s="1"/>
  <c r="N97" i="5" s="1"/>
  <c r="L96" i="5"/>
  <c r="M96" i="5" s="1"/>
  <c r="N96" i="5" s="1"/>
  <c r="L95" i="5"/>
  <c r="M95" i="5" s="1"/>
  <c r="N95" i="5" s="1"/>
  <c r="L94" i="5"/>
  <c r="M94" i="5" s="1"/>
  <c r="N94" i="5" s="1"/>
  <c r="L93" i="5"/>
  <c r="M93" i="5" s="1"/>
  <c r="N93" i="5" s="1"/>
  <c r="L92" i="5"/>
  <c r="M92" i="5" s="1"/>
  <c r="N92" i="5" s="1"/>
  <c r="L91" i="5"/>
  <c r="M91" i="5" s="1"/>
  <c r="N91" i="5" s="1"/>
  <c r="M46" i="5"/>
  <c r="N46" i="5" s="1"/>
  <c r="J46" i="5"/>
  <c r="J48" i="5"/>
  <c r="M48" i="5" s="1"/>
  <c r="N48" i="5" s="1"/>
  <c r="J47" i="5"/>
  <c r="M47" i="5" s="1"/>
  <c r="N47" i="5" s="1"/>
  <c r="X169" i="6"/>
  <c r="X168" i="6"/>
  <c r="X167" i="6"/>
  <c r="X166" i="6"/>
  <c r="X165" i="6"/>
  <c r="X164" i="6"/>
  <c r="X163" i="6"/>
  <c r="X157" i="6"/>
  <c r="X156" i="6"/>
  <c r="X155" i="6"/>
  <c r="X154" i="6"/>
  <c r="X153" i="6"/>
  <c r="X152" i="6"/>
  <c r="X151" i="6"/>
  <c r="X148" i="6"/>
  <c r="X143" i="6"/>
  <c r="X142" i="6"/>
  <c r="X140" i="6"/>
  <c r="X139" i="6"/>
  <c r="X137" i="6"/>
  <c r="X136" i="6"/>
  <c r="X135" i="6"/>
  <c r="X134" i="6"/>
  <c r="X133" i="6"/>
  <c r="X132" i="6"/>
  <c r="X131" i="6"/>
  <c r="X130" i="6"/>
  <c r="X129" i="6"/>
  <c r="X128" i="6"/>
  <c r="X127" i="6"/>
  <c r="X126" i="6"/>
  <c r="X125" i="6"/>
  <c r="X124" i="6"/>
  <c r="X123" i="6"/>
  <c r="X122" i="6"/>
  <c r="X121" i="6"/>
  <c r="X120" i="6"/>
  <c r="X119" i="6"/>
  <c r="X118" i="6"/>
  <c r="X117" i="6"/>
  <c r="X116" i="6"/>
  <c r="X115" i="6"/>
  <c r="X114" i="6"/>
  <c r="X113" i="6"/>
  <c r="X112" i="6"/>
  <c r="X111" i="6"/>
  <c r="X110" i="6"/>
  <c r="X109" i="6"/>
  <c r="X108" i="6"/>
  <c r="X107" i="6"/>
  <c r="X106" i="6"/>
  <c r="X105" i="6"/>
  <c r="X104" i="6"/>
  <c r="X103" i="6"/>
  <c r="X102" i="6"/>
  <c r="X101" i="6"/>
  <c r="X100" i="6"/>
  <c r="X97" i="6"/>
  <c r="X96" i="6"/>
  <c r="X95" i="6"/>
  <c r="X94" i="6"/>
  <c r="X93" i="6"/>
  <c r="X92" i="6"/>
  <c r="X91" i="6"/>
  <c r="X90" i="6"/>
  <c r="X89" i="6"/>
  <c r="X88" i="6"/>
  <c r="X87" i="6"/>
  <c r="X86" i="6"/>
  <c r="X85" i="6"/>
  <c r="X84" i="6"/>
  <c r="X83" i="6"/>
  <c r="X82" i="6"/>
  <c r="X81" i="6"/>
  <c r="X80" i="6"/>
  <c r="X79" i="6"/>
  <c r="X78" i="6"/>
  <c r="X77" i="6"/>
  <c r="X76" i="6"/>
  <c r="X75" i="6"/>
  <c r="X74" i="6"/>
  <c r="X73" i="6"/>
  <c r="X72" i="6"/>
  <c r="X71" i="6"/>
  <c r="X70" i="6"/>
  <c r="X69" i="6"/>
  <c r="X68" i="6"/>
  <c r="X67" i="6"/>
  <c r="X66" i="6"/>
  <c r="X65" i="6"/>
  <c r="X6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7" i="6"/>
  <c r="X6" i="6"/>
  <c r="X5" i="6"/>
  <c r="L90" i="5"/>
  <c r="M90" i="5" s="1"/>
  <c r="N90" i="5" s="1"/>
  <c r="L89" i="5"/>
  <c r="M89" i="5" s="1"/>
  <c r="N89" i="5" s="1"/>
  <c r="L88" i="5"/>
  <c r="M88" i="5" s="1"/>
  <c r="N88" i="5" s="1"/>
  <c r="L87" i="5"/>
  <c r="M87" i="5" s="1"/>
  <c r="N87" i="5" s="1"/>
  <c r="L86" i="5"/>
  <c r="M86" i="5" s="1"/>
  <c r="N86" i="5" s="1"/>
  <c r="L85" i="5"/>
  <c r="M85" i="5" s="1"/>
  <c r="N85" i="5" s="1"/>
  <c r="L84" i="5"/>
  <c r="M84" i="5" s="1"/>
  <c r="N84" i="5" s="1"/>
  <c r="L83" i="5"/>
  <c r="M83" i="5" s="1"/>
  <c r="N83" i="5" s="1"/>
  <c r="L82" i="5"/>
  <c r="M82" i="5" s="1"/>
  <c r="N82" i="5" s="1"/>
  <c r="L81" i="5"/>
  <c r="M81" i="5" s="1"/>
  <c r="N81" i="5" s="1"/>
  <c r="L80" i="5"/>
  <c r="M80" i="5" s="1"/>
  <c r="N80" i="5" s="1"/>
  <c r="L79" i="5"/>
  <c r="M79" i="5" s="1"/>
  <c r="N79" i="5" s="1"/>
  <c r="L78" i="5"/>
  <c r="M78" i="5" s="1"/>
  <c r="N78" i="5" s="1"/>
  <c r="L77" i="5"/>
  <c r="M77" i="5" s="1"/>
  <c r="N77" i="5" s="1"/>
  <c r="L76" i="5"/>
  <c r="M76" i="5" s="1"/>
  <c r="N76" i="5" s="1"/>
  <c r="L75" i="5"/>
  <c r="M75" i="5" s="1"/>
  <c r="N75" i="5" s="1"/>
  <c r="L74" i="5"/>
  <c r="M74" i="5" s="1"/>
  <c r="N74" i="5" s="1"/>
  <c r="L73" i="5"/>
  <c r="M73" i="5" s="1"/>
  <c r="N73" i="5" s="1"/>
  <c r="L72" i="5"/>
  <c r="M72" i="5" s="1"/>
  <c r="N72" i="5" s="1"/>
  <c r="L71" i="5"/>
  <c r="M71" i="5" s="1"/>
  <c r="N71" i="5" s="1"/>
  <c r="L70" i="5"/>
  <c r="M70" i="5" s="1"/>
  <c r="N70" i="5" s="1"/>
  <c r="L69" i="5"/>
  <c r="M69" i="5" s="1"/>
  <c r="N69" i="5" s="1"/>
  <c r="L68" i="5"/>
  <c r="M68" i="5" s="1"/>
  <c r="N68" i="5" s="1"/>
  <c r="L67" i="5"/>
  <c r="M67" i="5" s="1"/>
  <c r="N67" i="5" s="1"/>
  <c r="L66" i="5"/>
  <c r="M66" i="5" s="1"/>
  <c r="N66" i="5" s="1"/>
  <c r="L65" i="5"/>
  <c r="M65" i="5" s="1"/>
  <c r="N65" i="5" s="1"/>
  <c r="L64" i="5"/>
  <c r="M64" i="5" s="1"/>
  <c r="N64" i="5" s="1"/>
  <c r="L63" i="5"/>
  <c r="M63" i="5" s="1"/>
  <c r="N63" i="5" s="1"/>
  <c r="L62" i="5"/>
  <c r="M62" i="5" s="1"/>
  <c r="N62" i="5" s="1"/>
  <c r="L61" i="5"/>
  <c r="M61" i="5" s="1"/>
  <c r="N61" i="5" s="1"/>
  <c r="L60" i="5"/>
  <c r="M60" i="5" s="1"/>
  <c r="N60" i="5" s="1"/>
  <c r="L59" i="5"/>
  <c r="M59" i="5" s="1"/>
  <c r="N59" i="5" s="1"/>
  <c r="L58" i="5"/>
  <c r="M58" i="5" s="1"/>
  <c r="N58" i="5" s="1"/>
  <c r="L57" i="5"/>
  <c r="M57" i="5" s="1"/>
  <c r="N57" i="5" s="1"/>
  <c r="L56" i="5"/>
  <c r="M56" i="5" s="1"/>
  <c r="N56" i="5" s="1"/>
  <c r="L55" i="5"/>
  <c r="M55" i="5" s="1"/>
  <c r="N55" i="5" s="1"/>
  <c r="L54" i="5"/>
  <c r="M54" i="5" s="1"/>
  <c r="N54" i="5" s="1"/>
  <c r="L53" i="5"/>
  <c r="M53" i="5" s="1"/>
  <c r="N53" i="5" s="1"/>
  <c r="L52" i="5"/>
  <c r="M52" i="5" s="1"/>
  <c r="N52" i="5" s="1"/>
  <c r="L51" i="5"/>
  <c r="M51" i="5" s="1"/>
  <c r="N51" i="5" s="1"/>
  <c r="L50" i="5"/>
  <c r="M50" i="5" s="1"/>
  <c r="N50" i="5" s="1"/>
  <c r="L49" i="5"/>
  <c r="M49" i="5" s="1"/>
  <c r="L45" i="5"/>
  <c r="M45" i="5" s="1"/>
  <c r="N45" i="5" s="1"/>
  <c r="L44" i="5"/>
  <c r="M44" i="5" s="1"/>
  <c r="N44" i="5" s="1"/>
  <c r="L43" i="5"/>
  <c r="M43" i="5" s="1"/>
  <c r="N43" i="5" s="1"/>
  <c r="L42" i="5"/>
  <c r="M42" i="5" s="1"/>
  <c r="N42" i="5" s="1"/>
  <c r="L41" i="5"/>
  <c r="M41" i="5" s="1"/>
  <c r="N41" i="5" s="1"/>
  <c r="L40" i="5"/>
  <c r="M40" i="5" s="1"/>
  <c r="N40" i="5" s="1"/>
  <c r="L39" i="5"/>
  <c r="M39" i="5" s="1"/>
  <c r="N39" i="5" s="1"/>
  <c r="L38" i="5"/>
  <c r="M38" i="5" s="1"/>
  <c r="N38" i="5" s="1"/>
  <c r="L37" i="5"/>
  <c r="M37" i="5" s="1"/>
  <c r="N37" i="5" s="1"/>
  <c r="L36" i="5"/>
  <c r="M36" i="5" s="1"/>
  <c r="N36" i="5" s="1"/>
  <c r="L35" i="5"/>
  <c r="M35" i="5" s="1"/>
  <c r="N35" i="5" s="1"/>
  <c r="L34" i="5"/>
  <c r="M34" i="5" s="1"/>
  <c r="N34" i="5" s="1"/>
  <c r="L33" i="5"/>
  <c r="M33" i="5" s="1"/>
  <c r="N33" i="5" s="1"/>
  <c r="L32" i="5"/>
  <c r="M32" i="5" s="1"/>
  <c r="N32" i="5" s="1"/>
  <c r="L31" i="5"/>
  <c r="M31" i="5" s="1"/>
  <c r="N31" i="5" s="1"/>
  <c r="L30" i="5"/>
  <c r="M30" i="5" s="1"/>
  <c r="N30" i="5" s="1"/>
  <c r="L29" i="5"/>
  <c r="M29" i="5" s="1"/>
  <c r="N29" i="5" s="1"/>
  <c r="L28" i="5"/>
  <c r="M28" i="5" s="1"/>
  <c r="N28" i="5" s="1"/>
  <c r="L27" i="5"/>
  <c r="M27" i="5" s="1"/>
  <c r="N27" i="5" s="1"/>
  <c r="L26" i="5"/>
  <c r="M26" i="5" s="1"/>
  <c r="N26" i="5" s="1"/>
  <c r="L25" i="5"/>
  <c r="M25" i="5" s="1"/>
  <c r="N25" i="5" s="1"/>
  <c r="L24" i="5"/>
  <c r="M24" i="5" s="1"/>
  <c r="N24" i="5" s="1"/>
  <c r="L23" i="5"/>
  <c r="M23" i="5" s="1"/>
  <c r="N23" i="5" s="1"/>
  <c r="L22" i="5"/>
  <c r="M22" i="5" s="1"/>
  <c r="N22" i="5" s="1"/>
  <c r="L21" i="5"/>
  <c r="M21" i="5" s="1"/>
  <c r="N21" i="5" s="1"/>
  <c r="L20" i="5"/>
  <c r="M20" i="5" s="1"/>
  <c r="N20" i="5" s="1"/>
  <c r="L19" i="5"/>
  <c r="M19" i="5" s="1"/>
  <c r="N19" i="5" s="1"/>
  <c r="L18" i="5"/>
  <c r="M18" i="5" s="1"/>
  <c r="N18" i="5" s="1"/>
  <c r="L17" i="5"/>
  <c r="M17" i="5" s="1"/>
  <c r="N17" i="5" s="1"/>
  <c r="L16" i="5"/>
  <c r="M16" i="5" s="1"/>
  <c r="N16" i="5" s="1"/>
  <c r="L15" i="5"/>
  <c r="M15" i="5" s="1"/>
  <c r="N15" i="5" s="1"/>
  <c r="L14" i="5"/>
  <c r="M14" i="5" s="1"/>
  <c r="N14" i="5" s="1"/>
  <c r="L13" i="5"/>
  <c r="M13" i="5" s="1"/>
  <c r="N13" i="5" s="1"/>
  <c r="L12" i="5"/>
  <c r="M12" i="5" s="1"/>
  <c r="N12" i="5" s="1"/>
  <c r="L11" i="5"/>
  <c r="M11" i="5" s="1"/>
  <c r="N11" i="5" s="1"/>
  <c r="L9" i="5"/>
  <c r="M9" i="5" s="1"/>
  <c r="N9" i="5" s="1"/>
  <c r="L8" i="5"/>
  <c r="M8" i="5" s="1"/>
  <c r="N8" i="5" s="1"/>
  <c r="L7" i="5"/>
  <c r="M7" i="5" s="1"/>
  <c r="N7" i="5" s="1"/>
  <c r="L6" i="5"/>
  <c r="M6" i="5" s="1"/>
  <c r="N6" i="5" s="1"/>
  <c r="L5" i="5"/>
  <c r="M5" i="5" s="1"/>
  <c r="N5" i="5" s="1"/>
  <c r="M4" i="5"/>
  <c r="N4" i="5" s="1"/>
  <c r="L4" i="5"/>
  <c r="X371" i="2"/>
  <c r="X148" i="2"/>
  <c r="X144" i="2"/>
  <c r="X400" i="2"/>
  <c r="X399" i="2"/>
  <c r="X398" i="2"/>
  <c r="X381" i="2"/>
  <c r="X380" i="2"/>
  <c r="X379" i="2"/>
  <c r="X378" i="2"/>
  <c r="X377" i="2"/>
  <c r="X383" i="2"/>
  <c r="X382" i="2"/>
  <c r="X367" i="2"/>
  <c r="X366" i="2"/>
  <c r="X365" i="2"/>
  <c r="X364" i="2"/>
  <c r="X363" i="2"/>
  <c r="X362" i="2"/>
  <c r="X361" i="2"/>
  <c r="X360" i="2"/>
  <c r="X359" i="2"/>
  <c r="X358" i="2"/>
  <c r="X357" i="2"/>
  <c r="X356" i="2"/>
  <c r="X355" i="2"/>
  <c r="X354" i="2"/>
  <c r="X353" i="2"/>
  <c r="X352" i="2"/>
  <c r="X351" i="2"/>
  <c r="X350" i="2"/>
  <c r="X349" i="2"/>
  <c r="X348" i="2"/>
  <c r="X347" i="2"/>
  <c r="X337" i="2"/>
  <c r="X336" i="2"/>
  <c r="X335" i="2"/>
  <c r="X334" i="2"/>
  <c r="X333" i="2"/>
  <c r="X332" i="2"/>
  <c r="X331" i="2"/>
  <c r="X330" i="2"/>
  <c r="X329" i="2"/>
  <c r="X322" i="2"/>
  <c r="X301" i="2"/>
  <c r="X300" i="2"/>
  <c r="X299" i="2"/>
  <c r="X298" i="2"/>
  <c r="X297" i="2"/>
  <c r="X296" i="2"/>
  <c r="X295" i="2"/>
  <c r="X294" i="2"/>
  <c r="X293" i="2"/>
  <c r="X292" i="2"/>
  <c r="X291" i="2"/>
  <c r="X290" i="2"/>
  <c r="X289" i="2"/>
  <c r="X288" i="2"/>
  <c r="X287" i="2"/>
  <c r="X303" i="2"/>
  <c r="X302" i="2"/>
  <c r="X278" i="2"/>
  <c r="X277" i="2"/>
  <c r="X276" i="2"/>
  <c r="X274" i="2"/>
  <c r="X268" i="2"/>
  <c r="X267" i="2"/>
  <c r="X266" i="2"/>
  <c r="X265" i="2"/>
  <c r="X264" i="2"/>
  <c r="X263" i="2"/>
  <c r="X262" i="2"/>
  <c r="X261" i="2"/>
  <c r="X260" i="2"/>
  <c r="X270" i="2"/>
  <c r="X269" i="2"/>
  <c r="X248" i="2"/>
  <c r="X247" i="2"/>
  <c r="X246" i="2"/>
  <c r="X242" i="2"/>
  <c r="X236" i="2"/>
  <c r="X235" i="2"/>
  <c r="X234" i="2"/>
  <c r="X233" i="2"/>
  <c r="X368" i="2"/>
  <c r="X202" i="2"/>
  <c r="X201" i="2"/>
  <c r="X190" i="2"/>
  <c r="X189" i="2"/>
  <c r="X170" i="2"/>
  <c r="X225" i="2"/>
  <c r="X224" i="2"/>
  <c r="X220" i="2"/>
  <c r="X219" i="2"/>
  <c r="X420" i="2"/>
  <c r="X419" i="2"/>
  <c r="X413" i="2"/>
  <c r="X412" i="2"/>
  <c r="X169" i="2"/>
  <c r="X168" i="2"/>
  <c r="X167" i="2"/>
  <c r="X166" i="2"/>
  <c r="X165" i="2"/>
  <c r="X164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54" i="2"/>
  <c r="X153" i="2"/>
  <c r="X138" i="2"/>
  <c r="X137" i="2"/>
  <c r="X103" i="2"/>
  <c r="X102" i="2"/>
  <c r="X101" i="2"/>
  <c r="X100" i="2"/>
  <c r="X99" i="2"/>
  <c r="X98" i="2"/>
  <c r="X97" i="2"/>
  <c r="X96" i="2"/>
  <c r="X95" i="2"/>
  <c r="X94" i="2"/>
  <c r="X93" i="2"/>
  <c r="X92" i="2"/>
  <c r="X91" i="2"/>
  <c r="X90" i="2"/>
  <c r="X105" i="2"/>
  <c r="X104" i="2"/>
  <c r="X79" i="2"/>
  <c r="X78" i="2"/>
  <c r="X70" i="2"/>
  <c r="X69" i="2"/>
  <c r="X68" i="2"/>
  <c r="X67" i="2"/>
  <c r="X66" i="2"/>
  <c r="X65" i="2"/>
  <c r="X64" i="2"/>
  <c r="X71" i="2"/>
  <c r="X45" i="2"/>
  <c r="X44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15" i="2"/>
  <c r="X14" i="2"/>
  <c r="X8" i="2"/>
  <c r="X39" i="2"/>
  <c r="X38" i="2"/>
  <c r="R144" i="1"/>
  <c r="AA144" i="1" s="1"/>
  <c r="R143" i="1"/>
  <c r="Y143" i="1" s="1"/>
  <c r="R142" i="1"/>
  <c r="S142" i="1" s="1"/>
  <c r="T142" i="1" s="1"/>
  <c r="AC142" i="1" s="1"/>
  <c r="R148" i="1"/>
  <c r="AA148" i="1" s="1"/>
  <c r="R133" i="1"/>
  <c r="S133" i="1" s="1"/>
  <c r="T133" i="1" s="1"/>
  <c r="AC133" i="1" s="1"/>
  <c r="R132" i="1"/>
  <c r="S132" i="1" s="1"/>
  <c r="T132" i="1" s="1"/>
  <c r="AC132" i="1" s="1"/>
  <c r="R131" i="1"/>
  <c r="AA131" i="1" s="1"/>
  <c r="R130" i="1"/>
  <c r="W130" i="1" s="1"/>
  <c r="R141" i="1"/>
  <c r="AA141" i="1" s="1"/>
  <c r="R140" i="1"/>
  <c r="S140" i="1" s="1"/>
  <c r="T140" i="1" s="1"/>
  <c r="AC140" i="1" s="1"/>
  <c r="R134" i="1"/>
  <c r="AA134" i="1" s="1"/>
  <c r="R120" i="1"/>
  <c r="AA120" i="1" s="1"/>
  <c r="R102" i="1"/>
  <c r="S102" i="1" s="1"/>
  <c r="T102" i="1" s="1"/>
  <c r="AC102" i="1" s="1"/>
  <c r="R100" i="1"/>
  <c r="S100" i="1" s="1"/>
  <c r="T100" i="1" s="1"/>
  <c r="AC100" i="1" s="1"/>
  <c r="R91" i="1"/>
  <c r="AA91" i="1" s="1"/>
  <c r="R93" i="1"/>
  <c r="AA93" i="1" s="1"/>
  <c r="R77" i="1"/>
  <c r="AA77" i="1" s="1"/>
  <c r="R88" i="1"/>
  <c r="AA88" i="1" s="1"/>
  <c r="R70" i="1"/>
  <c r="S70" i="1" s="1"/>
  <c r="T70" i="1" s="1"/>
  <c r="AC70" i="1" s="1"/>
  <c r="R175" i="1"/>
  <c r="AA175" i="1" s="1"/>
  <c r="R174" i="1"/>
  <c r="AA174" i="1" s="1"/>
  <c r="R67" i="1"/>
  <c r="AA67" i="1" s="1"/>
  <c r="R66" i="1"/>
  <c r="W66" i="1" s="1"/>
  <c r="R65" i="1"/>
  <c r="Y65" i="1" s="1"/>
  <c r="R64" i="1"/>
  <c r="AA64" i="1" s="1"/>
  <c r="R63" i="1"/>
  <c r="AA63" i="1" s="1"/>
  <c r="R62" i="1"/>
  <c r="S62" i="1" s="1"/>
  <c r="T62" i="1" s="1"/>
  <c r="AC62" i="1" s="1"/>
  <c r="R61" i="1"/>
  <c r="S61" i="1" s="1"/>
  <c r="T61" i="1" s="1"/>
  <c r="AC61" i="1" s="1"/>
  <c r="R58" i="1"/>
  <c r="W58" i="1" s="1"/>
  <c r="R47" i="1"/>
  <c r="S47" i="1" s="1"/>
  <c r="T47" i="1" s="1"/>
  <c r="AC47" i="1" s="1"/>
  <c r="R46" i="1"/>
  <c r="S46" i="1" s="1"/>
  <c r="T46" i="1" s="1"/>
  <c r="AC46" i="1" s="1"/>
  <c r="R36" i="1"/>
  <c r="S36" i="1" s="1"/>
  <c r="T36" i="1" s="1"/>
  <c r="AC36" i="1" s="1"/>
  <c r="R21" i="1"/>
  <c r="AA21" i="1" s="1"/>
  <c r="R17" i="1"/>
  <c r="AA17" i="1" s="1"/>
  <c r="R13" i="1"/>
  <c r="AA13" i="1" s="1"/>
  <c r="R12" i="1"/>
  <c r="AA12" i="1" s="1"/>
  <c r="R7" i="1"/>
  <c r="AA7" i="1" s="1"/>
  <c r="L90" i="4"/>
  <c r="M90" i="4" s="1"/>
  <c r="N90" i="4" s="1"/>
  <c r="L89" i="4"/>
  <c r="M89" i="4" s="1"/>
  <c r="N89" i="4" s="1"/>
  <c r="L88" i="4"/>
  <c r="M88" i="4" s="1"/>
  <c r="N88" i="4" s="1"/>
  <c r="L87" i="4"/>
  <c r="M87" i="4" s="1"/>
  <c r="N87" i="4" s="1"/>
  <c r="L86" i="4"/>
  <c r="M86" i="4" s="1"/>
  <c r="N86" i="4" s="1"/>
  <c r="L85" i="4"/>
  <c r="M85" i="4" s="1"/>
  <c r="N85" i="4" s="1"/>
  <c r="L84" i="4"/>
  <c r="M84" i="4" s="1"/>
  <c r="N84" i="4" s="1"/>
  <c r="L83" i="4"/>
  <c r="M83" i="4" s="1"/>
  <c r="N83" i="4" s="1"/>
  <c r="L82" i="4"/>
  <c r="M82" i="4" s="1"/>
  <c r="N82" i="4" s="1"/>
  <c r="L81" i="4"/>
  <c r="M81" i="4" s="1"/>
  <c r="N81" i="4" s="1"/>
  <c r="L80" i="4"/>
  <c r="M80" i="4" s="1"/>
  <c r="N80" i="4" s="1"/>
  <c r="L79" i="4"/>
  <c r="M79" i="4" s="1"/>
  <c r="N79" i="4" s="1"/>
  <c r="L78" i="4"/>
  <c r="M78" i="4" s="1"/>
  <c r="N78" i="4" s="1"/>
  <c r="L77" i="4"/>
  <c r="M77" i="4" s="1"/>
  <c r="N77" i="4" s="1"/>
  <c r="L76" i="4"/>
  <c r="M76" i="4" s="1"/>
  <c r="N76" i="4" s="1"/>
  <c r="L75" i="4"/>
  <c r="M75" i="4" s="1"/>
  <c r="N75" i="4" s="1"/>
  <c r="L74" i="4"/>
  <c r="M74" i="4" s="1"/>
  <c r="N74" i="4" s="1"/>
  <c r="L73" i="4"/>
  <c r="M73" i="4" s="1"/>
  <c r="N73" i="4" s="1"/>
  <c r="L72" i="4"/>
  <c r="M72" i="4" s="1"/>
  <c r="N72" i="4" s="1"/>
  <c r="L71" i="4"/>
  <c r="M71" i="4" s="1"/>
  <c r="N71" i="4" s="1"/>
  <c r="L70" i="4"/>
  <c r="M70" i="4" s="1"/>
  <c r="N70" i="4" s="1"/>
  <c r="L69" i="4"/>
  <c r="M69" i="4" s="1"/>
  <c r="N69" i="4" s="1"/>
  <c r="L68" i="4"/>
  <c r="M68" i="4" s="1"/>
  <c r="N68" i="4" s="1"/>
  <c r="L67" i="4"/>
  <c r="M67" i="4" s="1"/>
  <c r="N67" i="4" s="1"/>
  <c r="L66" i="4"/>
  <c r="M66" i="4" s="1"/>
  <c r="N66" i="4" s="1"/>
  <c r="L60" i="4"/>
  <c r="M60" i="4" s="1"/>
  <c r="N60" i="4" s="1"/>
  <c r="L59" i="4"/>
  <c r="M59" i="4" s="1"/>
  <c r="N59" i="4" s="1"/>
  <c r="L58" i="4"/>
  <c r="M58" i="4" s="1"/>
  <c r="N58" i="4" s="1"/>
  <c r="M57" i="4"/>
  <c r="N57" i="4" s="1"/>
  <c r="L57" i="4"/>
  <c r="L56" i="4"/>
  <c r="M56" i="4" s="1"/>
  <c r="N56" i="4" s="1"/>
  <c r="L55" i="4"/>
  <c r="M55" i="4" s="1"/>
  <c r="N55" i="4" s="1"/>
  <c r="L54" i="4"/>
  <c r="M54" i="4" s="1"/>
  <c r="N54" i="4" s="1"/>
  <c r="L53" i="4"/>
  <c r="M53" i="4" s="1"/>
  <c r="N53" i="4" s="1"/>
  <c r="L52" i="4"/>
  <c r="M52" i="4" s="1"/>
  <c r="N52" i="4" s="1"/>
  <c r="L51" i="4"/>
  <c r="M51" i="4" s="1"/>
  <c r="N51" i="4" s="1"/>
  <c r="L61" i="4"/>
  <c r="M61" i="4" s="1"/>
  <c r="N61" i="4" s="1"/>
  <c r="L50" i="4"/>
  <c r="M50" i="4" s="1"/>
  <c r="N50" i="4" s="1"/>
  <c r="L49" i="4"/>
  <c r="M49" i="4" s="1"/>
  <c r="N49" i="4" s="1"/>
  <c r="L48" i="4"/>
  <c r="M48" i="4" s="1"/>
  <c r="N48" i="4" s="1"/>
  <c r="L47" i="4"/>
  <c r="M47" i="4" s="1"/>
  <c r="N47" i="4" s="1"/>
  <c r="L46" i="4"/>
  <c r="M46" i="4" s="1"/>
  <c r="N46" i="4" s="1"/>
  <c r="L45" i="4"/>
  <c r="M45" i="4" s="1"/>
  <c r="N45" i="4" s="1"/>
  <c r="L44" i="4"/>
  <c r="M44" i="4" s="1"/>
  <c r="N44" i="4" s="1"/>
  <c r="L43" i="4"/>
  <c r="M43" i="4" s="1"/>
  <c r="N43" i="4" s="1"/>
  <c r="L42" i="4"/>
  <c r="M42" i="4" s="1"/>
  <c r="N42" i="4" s="1"/>
  <c r="L41" i="4"/>
  <c r="M41" i="4" s="1"/>
  <c r="N41" i="4" s="1"/>
  <c r="L40" i="4"/>
  <c r="M40" i="4" s="1"/>
  <c r="N40" i="4" s="1"/>
  <c r="L39" i="4"/>
  <c r="M39" i="4" s="1"/>
  <c r="N39" i="4" s="1"/>
  <c r="L38" i="4"/>
  <c r="M38" i="4" s="1"/>
  <c r="N38" i="4" s="1"/>
  <c r="L37" i="4"/>
  <c r="M37" i="4" s="1"/>
  <c r="N37" i="4" s="1"/>
  <c r="L36" i="4"/>
  <c r="M36" i="4" s="1"/>
  <c r="N36" i="4" s="1"/>
  <c r="L35" i="4"/>
  <c r="M35" i="4" s="1"/>
  <c r="N35" i="4" s="1"/>
  <c r="L34" i="4"/>
  <c r="M34" i="4" s="1"/>
  <c r="N34" i="4" s="1"/>
  <c r="L33" i="4"/>
  <c r="M33" i="4" s="1"/>
  <c r="N33" i="4" s="1"/>
  <c r="L64" i="4"/>
  <c r="M64" i="4" s="1"/>
  <c r="N64" i="4" s="1"/>
  <c r="L65" i="4"/>
  <c r="M65" i="4" s="1"/>
  <c r="N65" i="4" s="1"/>
  <c r="L62" i="4"/>
  <c r="M62" i="4" s="1"/>
  <c r="N62" i="4" s="1"/>
  <c r="L63" i="4"/>
  <c r="M63" i="4" s="1"/>
  <c r="N63" i="4" s="1"/>
  <c r="L32" i="4"/>
  <c r="M32" i="4" s="1"/>
  <c r="N32" i="4" s="1"/>
  <c r="L31" i="4"/>
  <c r="M31" i="4" s="1"/>
  <c r="N31" i="4" s="1"/>
  <c r="L30" i="4"/>
  <c r="M30" i="4" s="1"/>
  <c r="N30" i="4" s="1"/>
  <c r="L29" i="4"/>
  <c r="M29" i="4" s="1"/>
  <c r="N29" i="4" s="1"/>
  <c r="L28" i="4"/>
  <c r="M28" i="4" s="1"/>
  <c r="N28" i="4" s="1"/>
  <c r="L27" i="4"/>
  <c r="M27" i="4" s="1"/>
  <c r="N27" i="4" s="1"/>
  <c r="L26" i="4"/>
  <c r="M26" i="4" s="1"/>
  <c r="N26" i="4" s="1"/>
  <c r="L25" i="4"/>
  <c r="M25" i="4" s="1"/>
  <c r="N25" i="4" s="1"/>
  <c r="L24" i="4"/>
  <c r="M24" i="4" s="1"/>
  <c r="N24" i="4" s="1"/>
  <c r="L23" i="4"/>
  <c r="M23" i="4" s="1"/>
  <c r="N23" i="4" s="1"/>
  <c r="L22" i="4"/>
  <c r="M22" i="4" s="1"/>
  <c r="N22" i="4" s="1"/>
  <c r="L21" i="4"/>
  <c r="M21" i="4" s="1"/>
  <c r="N21" i="4" s="1"/>
  <c r="L20" i="4"/>
  <c r="M20" i="4" s="1"/>
  <c r="N20" i="4" s="1"/>
  <c r="L19" i="4"/>
  <c r="M19" i="4" s="1"/>
  <c r="N19" i="4" s="1"/>
  <c r="L18" i="4"/>
  <c r="M18" i="4" s="1"/>
  <c r="N18" i="4" s="1"/>
  <c r="L17" i="4"/>
  <c r="M17" i="4" s="1"/>
  <c r="N17" i="4" s="1"/>
  <c r="L16" i="4"/>
  <c r="M16" i="4" s="1"/>
  <c r="N16" i="4" s="1"/>
  <c r="L15" i="4"/>
  <c r="M15" i="4" s="1"/>
  <c r="N15" i="4" s="1"/>
  <c r="L14" i="4"/>
  <c r="M14" i="4" s="1"/>
  <c r="N14" i="4" s="1"/>
  <c r="L13" i="4"/>
  <c r="M13" i="4" s="1"/>
  <c r="N13" i="4" s="1"/>
  <c r="L12" i="4"/>
  <c r="M12" i="4" s="1"/>
  <c r="N12" i="4" s="1"/>
  <c r="L11" i="4"/>
  <c r="M11" i="4" s="1"/>
  <c r="N11" i="4" s="1"/>
  <c r="L9" i="4"/>
  <c r="M9" i="4" s="1"/>
  <c r="N9" i="4" s="1"/>
  <c r="L8" i="4"/>
  <c r="M8" i="4" s="1"/>
  <c r="N8" i="4" s="1"/>
  <c r="L7" i="4"/>
  <c r="M7" i="4" s="1"/>
  <c r="N7" i="4" s="1"/>
  <c r="L6" i="4"/>
  <c r="M6" i="4" s="1"/>
  <c r="N6" i="4" s="1"/>
  <c r="L5" i="4"/>
  <c r="M5" i="4" s="1"/>
  <c r="N5" i="4" s="1"/>
  <c r="L4" i="4"/>
  <c r="M4" i="4" s="1"/>
  <c r="N4" i="4" s="1"/>
  <c r="S67" i="3"/>
  <c r="Q67" i="3"/>
  <c r="J9" i="3" s="1"/>
  <c r="N9" i="3" s="1"/>
  <c r="Y66" i="3"/>
  <c r="Z66" i="3" s="1"/>
  <c r="T66" i="3"/>
  <c r="R66" i="3"/>
  <c r="P66" i="3"/>
  <c r="O66" i="3"/>
  <c r="N66" i="3"/>
  <c r="L66" i="3"/>
  <c r="K66" i="3"/>
  <c r="I66" i="3"/>
  <c r="Y65" i="3"/>
  <c r="Z65" i="3" s="1"/>
  <c r="T65" i="3"/>
  <c r="R65" i="3"/>
  <c r="P65" i="3"/>
  <c r="O65" i="3"/>
  <c r="N65" i="3"/>
  <c r="K65" i="3"/>
  <c r="I65" i="3"/>
  <c r="L65" i="3" s="1"/>
  <c r="Y64" i="3"/>
  <c r="Z64" i="3" s="1"/>
  <c r="T64" i="3"/>
  <c r="R64" i="3"/>
  <c r="P64" i="3"/>
  <c r="O64" i="3"/>
  <c r="N64" i="3"/>
  <c r="K64" i="3"/>
  <c r="I64" i="3"/>
  <c r="L64" i="3" s="1"/>
  <c r="Y63" i="3"/>
  <c r="Z63" i="3" s="1"/>
  <c r="T63" i="3"/>
  <c r="R63" i="3"/>
  <c r="P63" i="3"/>
  <c r="O63" i="3"/>
  <c r="N63" i="3"/>
  <c r="K63" i="3"/>
  <c r="I63" i="3"/>
  <c r="L63" i="3" s="1"/>
  <c r="Y62" i="3"/>
  <c r="Z62" i="3" s="1"/>
  <c r="T62" i="3"/>
  <c r="R62" i="3"/>
  <c r="P62" i="3"/>
  <c r="O62" i="3"/>
  <c r="N62" i="3"/>
  <c r="K62" i="3"/>
  <c r="I62" i="3"/>
  <c r="L62" i="3" s="1"/>
  <c r="Y61" i="3"/>
  <c r="Z61" i="3" s="1"/>
  <c r="T61" i="3"/>
  <c r="R61" i="3"/>
  <c r="P61" i="3"/>
  <c r="O61" i="3"/>
  <c r="N61" i="3"/>
  <c r="K61" i="3"/>
  <c r="I61" i="3"/>
  <c r="L61" i="3" s="1"/>
  <c r="Y60" i="3"/>
  <c r="Z60" i="3" s="1"/>
  <c r="T60" i="3"/>
  <c r="R60" i="3"/>
  <c r="P60" i="3"/>
  <c r="O60" i="3"/>
  <c r="N60" i="3"/>
  <c r="L60" i="3"/>
  <c r="K60" i="3"/>
  <c r="I60" i="3"/>
  <c r="Y59" i="3"/>
  <c r="Z59" i="3" s="1"/>
  <c r="T59" i="3"/>
  <c r="R59" i="3"/>
  <c r="P59" i="3"/>
  <c r="O59" i="3"/>
  <c r="N59" i="3"/>
  <c r="K59" i="3"/>
  <c r="I59" i="3"/>
  <c r="L59" i="3" s="1"/>
  <c r="Y58" i="3"/>
  <c r="Z58" i="3" s="1"/>
  <c r="T58" i="3"/>
  <c r="R58" i="3"/>
  <c r="P58" i="3"/>
  <c r="O58" i="3"/>
  <c r="N58" i="3"/>
  <c r="K58" i="3"/>
  <c r="I58" i="3"/>
  <c r="L58" i="3" s="1"/>
  <c r="Y57" i="3"/>
  <c r="Z57" i="3" s="1"/>
  <c r="T57" i="3"/>
  <c r="R57" i="3"/>
  <c r="P57" i="3"/>
  <c r="O57" i="3"/>
  <c r="N57" i="3"/>
  <c r="K57" i="3"/>
  <c r="I57" i="3"/>
  <c r="L57" i="3" s="1"/>
  <c r="Y56" i="3"/>
  <c r="Z56" i="3" s="1"/>
  <c r="T56" i="3"/>
  <c r="R56" i="3"/>
  <c r="P56" i="3"/>
  <c r="O56" i="3"/>
  <c r="N56" i="3"/>
  <c r="K56" i="3"/>
  <c r="I56" i="3"/>
  <c r="L56" i="3" s="1"/>
  <c r="Y55" i="3"/>
  <c r="Z55" i="3" s="1"/>
  <c r="T55" i="3"/>
  <c r="K55" i="3"/>
  <c r="N55" i="3" s="1"/>
  <c r="I55" i="3"/>
  <c r="L55" i="3" s="1"/>
  <c r="Y54" i="3"/>
  <c r="Z54" i="3" s="1"/>
  <c r="T54" i="3"/>
  <c r="L54" i="3"/>
  <c r="K54" i="3" s="1"/>
  <c r="I54" i="3"/>
  <c r="Y53" i="3"/>
  <c r="Z53" i="3" s="1"/>
  <c r="T53" i="3"/>
  <c r="K53" i="3"/>
  <c r="N53" i="3" s="1"/>
  <c r="I53" i="3"/>
  <c r="L53" i="3" s="1"/>
  <c r="Y52" i="3"/>
  <c r="Z52" i="3" s="1"/>
  <c r="T52" i="3"/>
  <c r="K52" i="3"/>
  <c r="N52" i="3" s="1"/>
  <c r="I52" i="3"/>
  <c r="L52" i="3" s="1"/>
  <c r="Y51" i="3"/>
  <c r="Z51" i="3" s="1"/>
  <c r="T51" i="3"/>
  <c r="R51" i="3"/>
  <c r="P51" i="3"/>
  <c r="O51" i="3"/>
  <c r="N51" i="3"/>
  <c r="L51" i="3"/>
  <c r="K51" i="3"/>
  <c r="I51" i="3"/>
  <c r="Y50" i="3"/>
  <c r="Z50" i="3" s="1"/>
  <c r="T50" i="3"/>
  <c r="K50" i="3"/>
  <c r="N50" i="3" s="1"/>
  <c r="I50" i="3"/>
  <c r="L50" i="3" s="1"/>
  <c r="Y49" i="3"/>
  <c r="Z49" i="3" s="1"/>
  <c r="T49" i="3"/>
  <c r="K49" i="3"/>
  <c r="N49" i="3" s="1"/>
  <c r="I49" i="3"/>
  <c r="L49" i="3" s="1"/>
  <c r="Y48" i="3"/>
  <c r="Z48" i="3" s="1"/>
  <c r="T48" i="3"/>
  <c r="I48" i="3"/>
  <c r="L48" i="3" s="1"/>
  <c r="K48" i="3" s="1"/>
  <c r="Y47" i="3"/>
  <c r="Z47" i="3" s="1"/>
  <c r="T47" i="3"/>
  <c r="I47" i="3"/>
  <c r="L47" i="3" s="1"/>
  <c r="K47" i="3" s="1"/>
  <c r="Z46" i="3"/>
  <c r="Y46" i="3"/>
  <c r="T46" i="3"/>
  <c r="I46" i="3"/>
  <c r="L46" i="3" s="1"/>
  <c r="K46" i="3" s="1"/>
  <c r="Y45" i="3"/>
  <c r="Z45" i="3" s="1"/>
  <c r="T45" i="3"/>
  <c r="I45" i="3"/>
  <c r="L45" i="3" s="1"/>
  <c r="K45" i="3" s="1"/>
  <c r="N26" i="3"/>
  <c r="N25" i="3"/>
  <c r="N24" i="3"/>
  <c r="N23" i="3"/>
  <c r="N22" i="3"/>
  <c r="N21" i="3"/>
  <c r="N20" i="3"/>
  <c r="N17" i="3"/>
  <c r="N16" i="3"/>
  <c r="N15" i="3"/>
  <c r="N13" i="3"/>
  <c r="N11" i="3"/>
  <c r="N4" i="3"/>
  <c r="D4" i="3"/>
  <c r="X397" i="2"/>
  <c r="X396" i="2"/>
  <c r="X395" i="2"/>
  <c r="X394" i="2"/>
  <c r="X393" i="2"/>
  <c r="X346" i="2"/>
  <c r="X345" i="2"/>
  <c r="X344" i="2"/>
  <c r="X343" i="2"/>
  <c r="X342" i="2"/>
  <c r="X341" i="2"/>
  <c r="X340" i="2"/>
  <c r="X339" i="2"/>
  <c r="X338" i="2"/>
  <c r="X328" i="2"/>
  <c r="X327" i="2"/>
  <c r="X326" i="2"/>
  <c r="X325" i="2"/>
  <c r="X324" i="2"/>
  <c r="X323" i="2"/>
  <c r="X321" i="2"/>
  <c r="X320" i="2"/>
  <c r="X319" i="2"/>
  <c r="X318" i="2"/>
  <c r="X317" i="2"/>
  <c r="X316" i="2"/>
  <c r="X315" i="2"/>
  <c r="X314" i="2"/>
  <c r="X313" i="2"/>
  <c r="X312" i="2"/>
  <c r="X311" i="2"/>
  <c r="X310" i="2"/>
  <c r="X309" i="2"/>
  <c r="X308" i="2"/>
  <c r="X307" i="2"/>
  <c r="X306" i="2"/>
  <c r="X305" i="2"/>
  <c r="X304" i="2"/>
  <c r="X286" i="2"/>
  <c r="X285" i="2"/>
  <c r="X284" i="2"/>
  <c r="X283" i="2"/>
  <c r="X282" i="2"/>
  <c r="X281" i="2"/>
  <c r="X280" i="2"/>
  <c r="X388" i="2"/>
  <c r="X387" i="2"/>
  <c r="X386" i="2"/>
  <c r="X385" i="2"/>
  <c r="X279" i="2"/>
  <c r="X275" i="2"/>
  <c r="X273" i="2"/>
  <c r="X272" i="2"/>
  <c r="X271" i="2"/>
  <c r="X259" i="2"/>
  <c r="X258" i="2"/>
  <c r="X257" i="2"/>
  <c r="X256" i="2"/>
  <c r="X255" i="2"/>
  <c r="X254" i="2"/>
  <c r="X253" i="2"/>
  <c r="X252" i="2"/>
  <c r="X251" i="2"/>
  <c r="X250" i="2"/>
  <c r="X249" i="2"/>
  <c r="X245" i="2"/>
  <c r="X244" i="2"/>
  <c r="X243" i="2"/>
  <c r="X241" i="2"/>
  <c r="X240" i="2"/>
  <c r="X239" i="2"/>
  <c r="X238" i="2"/>
  <c r="X237" i="2"/>
  <c r="X392" i="2"/>
  <c r="X391" i="2"/>
  <c r="X390" i="2"/>
  <c r="X389" i="2"/>
  <c r="X384" i="2"/>
  <c r="X376" i="2"/>
  <c r="X375" i="2"/>
  <c r="X374" i="2"/>
  <c r="X373" i="2"/>
  <c r="X370" i="2"/>
  <c r="X369" i="2"/>
  <c r="X200" i="2"/>
  <c r="X199" i="2"/>
  <c r="X198" i="2"/>
  <c r="X197" i="2"/>
  <c r="X196" i="2"/>
  <c r="X195" i="2"/>
  <c r="X194" i="2"/>
  <c r="X193" i="2"/>
  <c r="X192" i="2"/>
  <c r="X191" i="2"/>
  <c r="X188" i="2"/>
  <c r="X187" i="2"/>
  <c r="X186" i="2"/>
  <c r="X185" i="2"/>
  <c r="X177" i="2"/>
  <c r="X175" i="2"/>
  <c r="X174" i="2"/>
  <c r="X173" i="2"/>
  <c r="X176" i="2"/>
  <c r="X183" i="2"/>
  <c r="X182" i="2"/>
  <c r="X181" i="2"/>
  <c r="X180" i="2"/>
  <c r="X179" i="2"/>
  <c r="X178" i="2"/>
  <c r="X184" i="2"/>
  <c r="X172" i="2"/>
  <c r="X171" i="2"/>
  <c r="X232" i="2"/>
  <c r="X231" i="2"/>
  <c r="X230" i="2"/>
  <c r="X229" i="2"/>
  <c r="X228" i="2"/>
  <c r="X227" i="2"/>
  <c r="X226" i="2"/>
  <c r="X223" i="2"/>
  <c r="X222" i="2"/>
  <c r="X221" i="2"/>
  <c r="X218" i="2"/>
  <c r="X217" i="2"/>
  <c r="X216" i="2"/>
  <c r="X215" i="2"/>
  <c r="X214" i="2"/>
  <c r="X213" i="2"/>
  <c r="X212" i="2"/>
  <c r="X209" i="2"/>
  <c r="X208" i="2"/>
  <c r="X207" i="2"/>
  <c r="X206" i="2"/>
  <c r="X211" i="2"/>
  <c r="X210" i="2"/>
  <c r="X205" i="2"/>
  <c r="X204" i="2"/>
  <c r="X203" i="2"/>
  <c r="X433" i="2"/>
  <c r="X432" i="2"/>
  <c r="X431" i="2"/>
  <c r="X430" i="2"/>
  <c r="X429" i="2"/>
  <c r="X427" i="2"/>
  <c r="X426" i="2"/>
  <c r="X425" i="2"/>
  <c r="X424" i="2"/>
  <c r="X423" i="2"/>
  <c r="X422" i="2"/>
  <c r="X428" i="2"/>
  <c r="X421" i="2"/>
  <c r="X418" i="2"/>
  <c r="X417" i="2"/>
  <c r="X416" i="2"/>
  <c r="X415" i="2"/>
  <c r="X414" i="2"/>
  <c r="X411" i="2"/>
  <c r="X410" i="2"/>
  <c r="X409" i="2"/>
  <c r="X407" i="2"/>
  <c r="X406" i="2"/>
  <c r="X405" i="2"/>
  <c r="X404" i="2"/>
  <c r="X408" i="2"/>
  <c r="X403" i="2"/>
  <c r="X402" i="2"/>
  <c r="X401" i="2"/>
  <c r="X163" i="2"/>
  <c r="X162" i="2"/>
  <c r="X161" i="2"/>
  <c r="X160" i="2"/>
  <c r="X159" i="2"/>
  <c r="X158" i="2"/>
  <c r="X157" i="2"/>
  <c r="X156" i="2"/>
  <c r="X155" i="2"/>
  <c r="X152" i="2"/>
  <c r="X151" i="2"/>
  <c r="X143" i="2"/>
  <c r="X142" i="2"/>
  <c r="X141" i="2"/>
  <c r="X140" i="2"/>
  <c r="X139" i="2"/>
  <c r="X118" i="2"/>
  <c r="X117" i="2"/>
  <c r="X116" i="2"/>
  <c r="X115" i="2"/>
  <c r="X114" i="2"/>
  <c r="X110" i="2"/>
  <c r="X109" i="2"/>
  <c r="X113" i="2"/>
  <c r="X112" i="2"/>
  <c r="X111" i="2"/>
  <c r="X108" i="2"/>
  <c r="X107" i="2"/>
  <c r="X106" i="2"/>
  <c r="X89" i="2"/>
  <c r="X88" i="2"/>
  <c r="X87" i="2"/>
  <c r="X86" i="2"/>
  <c r="X85" i="2"/>
  <c r="X84" i="2"/>
  <c r="X83" i="2"/>
  <c r="X82" i="2"/>
  <c r="X81" i="2"/>
  <c r="X80" i="2"/>
  <c r="X77" i="2"/>
  <c r="X76" i="2"/>
  <c r="X75" i="2"/>
  <c r="X74" i="2"/>
  <c r="X73" i="2"/>
  <c r="X72" i="2"/>
  <c r="X63" i="2"/>
  <c r="X62" i="2"/>
  <c r="X61" i="2"/>
  <c r="X58" i="2"/>
  <c r="X57" i="2"/>
  <c r="X51" i="2"/>
  <c r="X50" i="2"/>
  <c r="X47" i="2"/>
  <c r="X46" i="2"/>
  <c r="X56" i="2"/>
  <c r="X48" i="2"/>
  <c r="X60" i="2"/>
  <c r="X59" i="2"/>
  <c r="X55" i="2"/>
  <c r="X54" i="2"/>
  <c r="X43" i="2"/>
  <c r="X42" i="2"/>
  <c r="X41" i="2"/>
  <c r="X49" i="2"/>
  <c r="X53" i="2"/>
  <c r="X52" i="2"/>
  <c r="X40" i="2"/>
  <c r="X24" i="2"/>
  <c r="X23" i="2"/>
  <c r="X22" i="2"/>
  <c r="X21" i="2"/>
  <c r="X20" i="2"/>
  <c r="X19" i="2"/>
  <c r="X18" i="2"/>
  <c r="X17" i="2"/>
  <c r="X13" i="2"/>
  <c r="X9" i="2"/>
  <c r="X10" i="2"/>
  <c r="X16" i="2"/>
  <c r="X12" i="2"/>
  <c r="X11" i="2"/>
  <c r="X7" i="2"/>
  <c r="X6" i="2"/>
  <c r="X5" i="2"/>
  <c r="R193" i="1"/>
  <c r="AA193" i="1" s="1"/>
  <c r="R192" i="1"/>
  <c r="Y192" i="1" s="1"/>
  <c r="R191" i="1"/>
  <c r="Y191" i="1" s="1"/>
  <c r="R190" i="1"/>
  <c r="Y190" i="1" s="1"/>
  <c r="R189" i="1"/>
  <c r="S189" i="1" s="1"/>
  <c r="T189" i="1" s="1"/>
  <c r="AC189" i="1" s="1"/>
  <c r="R188" i="1"/>
  <c r="R187" i="1"/>
  <c r="Y187" i="1" s="1"/>
  <c r="R186" i="1"/>
  <c r="Y186" i="1" s="1"/>
  <c r="R185" i="1"/>
  <c r="Y185" i="1" s="1"/>
  <c r="R184" i="1"/>
  <c r="R183" i="1"/>
  <c r="Y183" i="1" s="1"/>
  <c r="R182" i="1"/>
  <c r="Y182" i="1" s="1"/>
  <c r="R154" i="1"/>
  <c r="W154" i="1" s="1"/>
  <c r="R153" i="1"/>
  <c r="R152" i="1"/>
  <c r="Y152" i="1" s="1"/>
  <c r="R151" i="1"/>
  <c r="Y151" i="1" s="1"/>
  <c r="R150" i="1"/>
  <c r="Y150" i="1" s="1"/>
  <c r="R139" i="1"/>
  <c r="Y139" i="1" s="1"/>
  <c r="R137" i="1"/>
  <c r="AA137" i="1" s="1"/>
  <c r="R136" i="1"/>
  <c r="Y136" i="1" s="1"/>
  <c r="R135" i="1"/>
  <c r="Y135" i="1" s="1"/>
  <c r="R149" i="1"/>
  <c r="Y149" i="1" s="1"/>
  <c r="R147" i="1"/>
  <c r="W147" i="1" s="1"/>
  <c r="R146" i="1"/>
  <c r="R145" i="1"/>
  <c r="W145" i="1" s="1"/>
  <c r="R127" i="1"/>
  <c r="Y127" i="1" s="1"/>
  <c r="R126" i="1"/>
  <c r="Y126" i="1" s="1"/>
  <c r="R125" i="1"/>
  <c r="R124" i="1"/>
  <c r="W124" i="1" s="1"/>
  <c r="R123" i="1"/>
  <c r="Y123" i="1" s="1"/>
  <c r="R122" i="1"/>
  <c r="R121" i="1"/>
  <c r="R119" i="1"/>
  <c r="Y119" i="1" s="1"/>
  <c r="R118" i="1"/>
  <c r="Y118" i="1" s="1"/>
  <c r="R117" i="1"/>
  <c r="T117" i="1" s="1"/>
  <c r="AC117" i="1" s="1"/>
  <c r="R116" i="1"/>
  <c r="Y116" i="1" s="1"/>
  <c r="R115" i="1"/>
  <c r="W115" i="1" s="1"/>
  <c r="R114" i="1"/>
  <c r="Y114" i="1" s="1"/>
  <c r="R113" i="1"/>
  <c r="Y113" i="1" s="1"/>
  <c r="R112" i="1"/>
  <c r="Y112" i="1" s="1"/>
  <c r="R111" i="1"/>
  <c r="Y111" i="1" s="1"/>
  <c r="R110" i="1"/>
  <c r="R109" i="1"/>
  <c r="Y109" i="1" s="1"/>
  <c r="R108" i="1"/>
  <c r="Y108" i="1" s="1"/>
  <c r="R107" i="1"/>
  <c r="Y107" i="1" s="1"/>
  <c r="R106" i="1"/>
  <c r="S106" i="1" s="1"/>
  <c r="T106" i="1" s="1"/>
  <c r="AC106" i="1" s="1"/>
  <c r="R105" i="1"/>
  <c r="Y105" i="1" s="1"/>
  <c r="R104" i="1"/>
  <c r="R103" i="1"/>
  <c r="Y103" i="1" s="1"/>
  <c r="R101" i="1"/>
  <c r="W101" i="1" s="1"/>
  <c r="R163" i="1"/>
  <c r="AA163" i="1" s="1"/>
  <c r="R162" i="1"/>
  <c r="AA162" i="1" s="1"/>
  <c r="R161" i="1"/>
  <c r="W161" i="1" s="1"/>
  <c r="R160" i="1"/>
  <c r="Y160" i="1" s="1"/>
  <c r="R159" i="1"/>
  <c r="AA159" i="1" s="1"/>
  <c r="R158" i="1"/>
  <c r="Y158" i="1" s="1"/>
  <c r="R138" i="1"/>
  <c r="W138" i="1" s="1"/>
  <c r="R157" i="1"/>
  <c r="Y157" i="1" s="1"/>
  <c r="R73" i="1"/>
  <c r="W73" i="1" s="1"/>
  <c r="R92" i="1"/>
  <c r="Y92" i="1" s="1"/>
  <c r="R80" i="1"/>
  <c r="AA80" i="1" s="1"/>
  <c r="R78" i="1"/>
  <c r="AA78" i="1" s="1"/>
  <c r="R72" i="1"/>
  <c r="S72" i="1" s="1"/>
  <c r="T72" i="1" s="1"/>
  <c r="AC72" i="1" s="1"/>
  <c r="R71" i="1"/>
  <c r="W71" i="1" s="1"/>
  <c r="R79" i="1"/>
  <c r="W79" i="1" s="1"/>
  <c r="R86" i="1"/>
  <c r="Y86" i="1" s="1"/>
  <c r="R85" i="1"/>
  <c r="AA85" i="1" s="1"/>
  <c r="R84" i="1"/>
  <c r="Y84" i="1" s="1"/>
  <c r="R83" i="1"/>
  <c r="S83" i="1" s="1"/>
  <c r="T83" i="1" s="1"/>
  <c r="AC83" i="1" s="1"/>
  <c r="R82" i="1"/>
  <c r="W82" i="1" s="1"/>
  <c r="R81" i="1"/>
  <c r="W81" i="1" s="1"/>
  <c r="R87" i="1"/>
  <c r="Y87" i="1" s="1"/>
  <c r="R69" i="1"/>
  <c r="AA69" i="1" s="1"/>
  <c r="R99" i="1"/>
  <c r="AA99" i="1" s="1"/>
  <c r="R98" i="1"/>
  <c r="S98" i="1" s="1"/>
  <c r="T98" i="1" s="1"/>
  <c r="AC98" i="1" s="1"/>
  <c r="R97" i="1"/>
  <c r="Y97" i="1" s="1"/>
  <c r="R94" i="1"/>
  <c r="Y94" i="1" s="1"/>
  <c r="R76" i="1"/>
  <c r="AA76" i="1" s="1"/>
  <c r="R75" i="1"/>
  <c r="Y75" i="1" s="1"/>
  <c r="R74" i="1"/>
  <c r="R90" i="1"/>
  <c r="Y90" i="1" s="1"/>
  <c r="R89" i="1"/>
  <c r="Y89" i="1" s="1"/>
  <c r="R68" i="1"/>
  <c r="AA68" i="1" s="1"/>
  <c r="R181" i="1"/>
  <c r="W181" i="1" s="1"/>
  <c r="R180" i="1"/>
  <c r="S180" i="1" s="1"/>
  <c r="T180" i="1" s="1"/>
  <c r="AC180" i="1" s="1"/>
  <c r="R179" i="1"/>
  <c r="Y179" i="1" s="1"/>
  <c r="R178" i="1"/>
  <c r="Y178" i="1" s="1"/>
  <c r="R177" i="1"/>
  <c r="Y177" i="1" s="1"/>
  <c r="R176" i="1"/>
  <c r="AA176" i="1" s="1"/>
  <c r="R172" i="1"/>
  <c r="S172" i="1" s="1"/>
  <c r="T172" i="1" s="1"/>
  <c r="AC172" i="1" s="1"/>
  <c r="R171" i="1"/>
  <c r="S171" i="1" s="1"/>
  <c r="T171" i="1" s="1"/>
  <c r="AC171" i="1" s="1"/>
  <c r="R170" i="1"/>
  <c r="Y170" i="1" s="1"/>
  <c r="R169" i="1"/>
  <c r="Y169" i="1" s="1"/>
  <c r="R168" i="1"/>
  <c r="Y168" i="1" s="1"/>
  <c r="R167" i="1"/>
  <c r="AA167" i="1" s="1"/>
  <c r="R166" i="1"/>
  <c r="W166" i="1" s="1"/>
  <c r="R173" i="1"/>
  <c r="S173" i="1" s="1"/>
  <c r="T173" i="1" s="1"/>
  <c r="AC173" i="1" s="1"/>
  <c r="R165" i="1"/>
  <c r="Y165" i="1" s="1"/>
  <c r="R164" i="1"/>
  <c r="Y164" i="1" s="1"/>
  <c r="R57" i="1"/>
  <c r="Y57" i="1" s="1"/>
  <c r="R56" i="1"/>
  <c r="AA56" i="1" s="1"/>
  <c r="R55" i="1"/>
  <c r="AA55" i="1" s="1"/>
  <c r="R52" i="1"/>
  <c r="S52" i="1" s="1"/>
  <c r="T52" i="1" s="1"/>
  <c r="AC52" i="1" s="1"/>
  <c r="R51" i="1"/>
  <c r="Y51" i="1" s="1"/>
  <c r="R54" i="1"/>
  <c r="Y54" i="1" s="1"/>
  <c r="R53" i="1"/>
  <c r="Y53" i="1" s="1"/>
  <c r="R50" i="1"/>
  <c r="AA50" i="1" s="1"/>
  <c r="R49" i="1"/>
  <c r="S49" i="1" s="1"/>
  <c r="T49" i="1" s="1"/>
  <c r="AC49" i="1" s="1"/>
  <c r="R48" i="1"/>
  <c r="S48" i="1" s="1"/>
  <c r="T48" i="1" s="1"/>
  <c r="AC48" i="1" s="1"/>
  <c r="R45" i="1"/>
  <c r="Y45" i="1" s="1"/>
  <c r="R44" i="1"/>
  <c r="Y44" i="1" s="1"/>
  <c r="R43" i="1"/>
  <c r="Y43" i="1" s="1"/>
  <c r="R42" i="1"/>
  <c r="AA42" i="1" s="1"/>
  <c r="R41" i="1"/>
  <c r="Y41" i="1" s="1"/>
  <c r="R40" i="1"/>
  <c r="R39" i="1"/>
  <c r="Y39" i="1" s="1"/>
  <c r="R38" i="1"/>
  <c r="Y38" i="1" s="1"/>
  <c r="R37" i="1"/>
  <c r="Y37" i="1" s="1"/>
  <c r="R35" i="1"/>
  <c r="W35" i="1" s="1"/>
  <c r="R34" i="1"/>
  <c r="Y34" i="1" s="1"/>
  <c r="R32" i="1"/>
  <c r="Y32" i="1" s="1"/>
  <c r="R31" i="1"/>
  <c r="AA31" i="1" s="1"/>
  <c r="R30" i="1"/>
  <c r="S30" i="1" s="1"/>
  <c r="T30" i="1" s="1"/>
  <c r="AC30" i="1" s="1"/>
  <c r="R20" i="1"/>
  <c r="Y20" i="1" s="1"/>
  <c r="R18" i="1"/>
  <c r="Y18" i="1" s="1"/>
  <c r="R8" i="1"/>
  <c r="Y8" i="1" s="1"/>
  <c r="R27" i="1"/>
  <c r="AA27" i="1" s="1"/>
  <c r="R19" i="1"/>
  <c r="W19" i="1" s="1"/>
  <c r="R29" i="1"/>
  <c r="S29" i="1" s="1"/>
  <c r="T29" i="1" s="1"/>
  <c r="AC29" i="1" s="1"/>
  <c r="R28" i="1"/>
  <c r="Y28" i="1" s="1"/>
  <c r="R26" i="1"/>
  <c r="Y26" i="1" s="1"/>
  <c r="R25" i="1"/>
  <c r="Y25" i="1" s="1"/>
  <c r="R9" i="1"/>
  <c r="AA9" i="1" s="1"/>
  <c r="R16" i="1"/>
  <c r="AA16" i="1" s="1"/>
  <c r="R15" i="1"/>
  <c r="T15" i="1" s="1"/>
  <c r="AC15" i="1" s="1"/>
  <c r="R14" i="1"/>
  <c r="Y14" i="1" s="1"/>
  <c r="R22" i="1"/>
  <c r="Y22" i="1" s="1"/>
  <c r="R24" i="1"/>
  <c r="Y24" i="1" s="1"/>
  <c r="R23" i="1"/>
  <c r="AA23" i="1" s="1"/>
  <c r="R11" i="1"/>
  <c r="S11" i="1" s="1"/>
  <c r="T11" i="1" s="1"/>
  <c r="AC11" i="1" s="1"/>
  <c r="R10" i="1"/>
  <c r="S10" i="1" s="1"/>
  <c r="T10" i="1" s="1"/>
  <c r="AC10" i="1" s="1"/>
  <c r="R6" i="1"/>
  <c r="Y6" i="1" s="1"/>
  <c r="R5" i="1"/>
  <c r="Y5" i="1" s="1"/>
  <c r="AA45" i="7" l="1"/>
  <c r="S54" i="7"/>
  <c r="T54" i="7" s="1"/>
  <c r="AC54" i="7" s="1"/>
  <c r="AA66" i="7"/>
  <c r="W68" i="7"/>
  <c r="S84" i="7"/>
  <c r="T84" i="7" s="1"/>
  <c r="AC84" i="7" s="1"/>
  <c r="AA96" i="7"/>
  <c r="W98" i="7"/>
  <c r="W84" i="7"/>
  <c r="S11" i="7"/>
  <c r="T11" i="7" s="1"/>
  <c r="AC11" i="7" s="1"/>
  <c r="W13" i="7"/>
  <c r="S62" i="7"/>
  <c r="T62" i="7" s="1"/>
  <c r="AC62" i="7" s="1"/>
  <c r="S96" i="7"/>
  <c r="T96" i="7" s="1"/>
  <c r="AC96" i="7" s="1"/>
  <c r="AA56" i="7"/>
  <c r="AA64" i="7"/>
  <c r="AA90" i="7"/>
  <c r="W100" i="7"/>
  <c r="Y42" i="7"/>
  <c r="H48" i="7"/>
  <c r="R48" i="7" s="1"/>
  <c r="Y48" i="7" s="1"/>
  <c r="S42" i="7"/>
  <c r="T42" i="7" s="1"/>
  <c r="AC42" i="7" s="1"/>
  <c r="AA100" i="7"/>
  <c r="S7" i="7"/>
  <c r="T7" i="7" s="1"/>
  <c r="AC7" i="7" s="1"/>
  <c r="W26" i="7"/>
  <c r="AA30" i="7"/>
  <c r="Y44" i="7"/>
  <c r="W54" i="7"/>
  <c r="S56" i="7"/>
  <c r="T56" i="7" s="1"/>
  <c r="AC56" i="7" s="1"/>
  <c r="W62" i="7"/>
  <c r="S64" i="7"/>
  <c r="T64" i="7" s="1"/>
  <c r="AC64" i="7" s="1"/>
  <c r="S86" i="7"/>
  <c r="T86" i="7" s="1"/>
  <c r="AC86" i="7" s="1"/>
  <c r="W5" i="7"/>
  <c r="AA7" i="7"/>
  <c r="AA26" i="7"/>
  <c r="AA36" i="7"/>
  <c r="AA54" i="7"/>
  <c r="W56" i="7"/>
  <c r="S58" i="7"/>
  <c r="T58" i="7" s="1"/>
  <c r="AC58" i="7" s="1"/>
  <c r="AA62" i="7"/>
  <c r="W64" i="7"/>
  <c r="S66" i="7"/>
  <c r="T66" i="7" s="1"/>
  <c r="AC66" i="7" s="1"/>
  <c r="AA84" i="7"/>
  <c r="W90" i="7"/>
  <c r="S92" i="7"/>
  <c r="T92" i="7" s="1"/>
  <c r="AC92" i="7" s="1"/>
  <c r="AA98" i="7"/>
  <c r="S100" i="7"/>
  <c r="T100" i="7" s="1"/>
  <c r="AC100" i="7" s="1"/>
  <c r="S78" i="7"/>
  <c r="T78" i="7" s="1"/>
  <c r="AC78" i="7" s="1"/>
  <c r="W78" i="7"/>
  <c r="S71" i="7"/>
  <c r="T71" i="7" s="1"/>
  <c r="AC71" i="7" s="1"/>
  <c r="AA71" i="7"/>
  <c r="S73" i="7"/>
  <c r="T73" i="7" s="1"/>
  <c r="AC73" i="7" s="1"/>
  <c r="W71" i="7"/>
  <c r="W73" i="7"/>
  <c r="W75" i="7"/>
  <c r="AA78" i="7"/>
  <c r="W80" i="7"/>
  <c r="S82" i="7"/>
  <c r="T82" i="7" s="1"/>
  <c r="AC82" i="7" s="1"/>
  <c r="W86" i="7"/>
  <c r="S88" i="7"/>
  <c r="T88" i="7" s="1"/>
  <c r="AC88" i="7" s="1"/>
  <c r="W92" i="7"/>
  <c r="S94" i="7"/>
  <c r="T94" i="7" s="1"/>
  <c r="AC94" i="7" s="1"/>
  <c r="AA73" i="7"/>
  <c r="AA75" i="7"/>
  <c r="AA80" i="7"/>
  <c r="W82" i="7"/>
  <c r="AA86" i="7"/>
  <c r="W88" i="7"/>
  <c r="S90" i="7"/>
  <c r="T90" i="7" s="1"/>
  <c r="AC90" i="7" s="1"/>
  <c r="AA92" i="7"/>
  <c r="W94" i="7"/>
  <c r="AA82" i="7"/>
  <c r="AA88" i="7"/>
  <c r="AA94" i="7"/>
  <c r="S48" i="7"/>
  <c r="T48" i="7" s="1"/>
  <c r="AC48" i="7" s="1"/>
  <c r="W48" i="7"/>
  <c r="AA48" i="7"/>
  <c r="AA40" i="7"/>
  <c r="S40" i="7"/>
  <c r="T40" i="7" s="1"/>
  <c r="AC40" i="7" s="1"/>
  <c r="Y38" i="7"/>
  <c r="S38" i="7"/>
  <c r="W38" i="7"/>
  <c r="AA38" i="7"/>
  <c r="Y40" i="7"/>
  <c r="AC45" i="7"/>
  <c r="W45" i="7"/>
  <c r="W40" i="7"/>
  <c r="W41" i="7"/>
  <c r="W42" i="7"/>
  <c r="S36" i="7"/>
  <c r="T36" i="7" s="1"/>
  <c r="AC36" i="7" s="1"/>
  <c r="W36" i="7"/>
  <c r="S34" i="7"/>
  <c r="T34" i="7" s="1"/>
  <c r="AC34" i="7" s="1"/>
  <c r="W34" i="7"/>
  <c r="AA34" i="7"/>
  <c r="AA32" i="7"/>
  <c r="AA24" i="7"/>
  <c r="S28" i="7"/>
  <c r="T28" i="7" s="1"/>
  <c r="AC28" i="7" s="1"/>
  <c r="S24" i="7"/>
  <c r="T24" i="7" s="1"/>
  <c r="AC24" i="7" s="1"/>
  <c r="AA28" i="7"/>
  <c r="S30" i="7"/>
  <c r="T30" i="7" s="1"/>
  <c r="AC30" i="7" s="1"/>
  <c r="W20" i="7"/>
  <c r="S18" i="7"/>
  <c r="T18" i="7" s="1"/>
  <c r="AC18" i="7" s="1"/>
  <c r="S12" i="7"/>
  <c r="T12" i="7" s="1"/>
  <c r="AC12" i="7" s="1"/>
  <c r="W12" i="7"/>
  <c r="AA12" i="7"/>
  <c r="S8" i="7"/>
  <c r="T8" i="7" s="1"/>
  <c r="AC8" i="7" s="1"/>
  <c r="S110" i="1"/>
  <c r="T110" i="1" s="1"/>
  <c r="AC110" i="1" s="1"/>
  <c r="S74" i="1"/>
  <c r="S104" i="1"/>
  <c r="AA19" i="7"/>
  <c r="S19" i="7"/>
  <c r="T19" i="7" s="1"/>
  <c r="AC19" i="7" s="1"/>
  <c r="S22" i="7"/>
  <c r="T22" i="7" s="1"/>
  <c r="AC22" i="7" s="1"/>
  <c r="AA22" i="7"/>
  <c r="S32" i="7"/>
  <c r="T32" i="7" s="1"/>
  <c r="AC32" i="7" s="1"/>
  <c r="W16" i="7"/>
  <c r="AA18" i="7"/>
  <c r="W19" i="7"/>
  <c r="W24" i="7"/>
  <c r="W28" i="7"/>
  <c r="W32" i="7"/>
  <c r="W8" i="7"/>
  <c r="W9" i="7"/>
  <c r="AA8" i="7"/>
  <c r="Y5" i="7"/>
  <c r="AA6" i="7"/>
  <c r="S10" i="7"/>
  <c r="T10" i="7" s="1"/>
  <c r="AC10" i="7" s="1"/>
  <c r="Y13" i="7"/>
  <c r="S17" i="7"/>
  <c r="T17" i="7" s="1"/>
  <c r="AC17" i="7" s="1"/>
  <c r="AA17" i="7"/>
  <c r="Y20" i="7"/>
  <c r="S5" i="7"/>
  <c r="T5" i="7" s="1"/>
  <c r="AC5" i="7" s="1"/>
  <c r="W7" i="7"/>
  <c r="S9" i="7"/>
  <c r="T9" i="7" s="1"/>
  <c r="AC9" i="7" s="1"/>
  <c r="AA9" i="7"/>
  <c r="W11" i="7"/>
  <c r="S13" i="7"/>
  <c r="T13" i="7" s="1"/>
  <c r="AC13" i="7" s="1"/>
  <c r="Y15" i="7"/>
  <c r="S16" i="7"/>
  <c r="T16" i="7" s="1"/>
  <c r="AC16" i="7" s="1"/>
  <c r="AA16" i="7"/>
  <c r="W18" i="7"/>
  <c r="S20" i="7"/>
  <c r="T20" i="7" s="1"/>
  <c r="AC20" i="7" s="1"/>
  <c r="W22" i="7"/>
  <c r="AA23" i="7"/>
  <c r="S23" i="7"/>
  <c r="T23" i="7" s="1"/>
  <c r="AC23" i="7" s="1"/>
  <c r="W23" i="7"/>
  <c r="W25" i="7"/>
  <c r="AA25" i="7"/>
  <c r="S25" i="7"/>
  <c r="T25" i="7" s="1"/>
  <c r="AC25" i="7" s="1"/>
  <c r="AA27" i="7"/>
  <c r="S27" i="7"/>
  <c r="T27" i="7" s="1"/>
  <c r="AC27" i="7" s="1"/>
  <c r="W27" i="7"/>
  <c r="W29" i="7"/>
  <c r="AA29" i="7"/>
  <c r="S29" i="7"/>
  <c r="T29" i="7" s="1"/>
  <c r="AC29" i="7" s="1"/>
  <c r="AA31" i="7"/>
  <c r="S31" i="7"/>
  <c r="T31" i="7" s="1"/>
  <c r="AC31" i="7" s="1"/>
  <c r="W31" i="7"/>
  <c r="W33" i="7"/>
  <c r="AA33" i="7"/>
  <c r="S33" i="7"/>
  <c r="T33" i="7" s="1"/>
  <c r="AC33" i="7" s="1"/>
  <c r="AA35" i="7"/>
  <c r="S35" i="7"/>
  <c r="T35" i="7" s="1"/>
  <c r="AC35" i="7" s="1"/>
  <c r="W35" i="7"/>
  <c r="W37" i="7"/>
  <c r="AA37" i="7"/>
  <c r="S37" i="7"/>
  <c r="T37" i="7" s="1"/>
  <c r="AC37" i="7" s="1"/>
  <c r="AA39" i="7"/>
  <c r="AC39" i="7"/>
  <c r="W39" i="7"/>
  <c r="AA42" i="7"/>
  <c r="Y6" i="7"/>
  <c r="S6" i="7"/>
  <c r="T6" i="7" s="1"/>
  <c r="AC6" i="7" s="1"/>
  <c r="S14" i="7"/>
  <c r="T14" i="7" s="1"/>
  <c r="AC14" i="7" s="1"/>
  <c r="S21" i="7"/>
  <c r="T21" i="7" s="1"/>
  <c r="AC21" i="7" s="1"/>
  <c r="W10" i="7"/>
  <c r="W14" i="7"/>
  <c r="W17" i="7"/>
  <c r="W21" i="7"/>
  <c r="W43" i="7"/>
  <c r="AA43" i="7"/>
  <c r="AC43" i="7"/>
  <c r="AA47" i="7"/>
  <c r="S47" i="7"/>
  <c r="T47" i="7" s="1"/>
  <c r="AC47" i="7" s="1"/>
  <c r="W47" i="7"/>
  <c r="Y10" i="7"/>
  <c r="Y14" i="7"/>
  <c r="Y21" i="7"/>
  <c r="AA51" i="7"/>
  <c r="S51" i="7"/>
  <c r="T51" i="7" s="1"/>
  <c r="AC51" i="7" s="1"/>
  <c r="Y51" i="7"/>
  <c r="W51" i="7"/>
  <c r="W44" i="7"/>
  <c r="S49" i="7"/>
  <c r="T49" i="7" s="1"/>
  <c r="AC49" i="7" s="1"/>
  <c r="AA49" i="7"/>
  <c r="S53" i="7"/>
  <c r="T53" i="7" s="1"/>
  <c r="AC53" i="7" s="1"/>
  <c r="AA53" i="7"/>
  <c r="W55" i="7"/>
  <c r="S57" i="7"/>
  <c r="T57" i="7" s="1"/>
  <c r="AC57" i="7" s="1"/>
  <c r="AA57" i="7"/>
  <c r="W59" i="7"/>
  <c r="S61" i="7"/>
  <c r="T61" i="7" s="1"/>
  <c r="AC61" i="7" s="1"/>
  <c r="AA61" i="7"/>
  <c r="W63" i="7"/>
  <c r="S65" i="7"/>
  <c r="T65" i="7" s="1"/>
  <c r="AC65" i="7" s="1"/>
  <c r="AA65" i="7"/>
  <c r="W67" i="7"/>
  <c r="S69" i="7"/>
  <c r="T69" i="7" s="1"/>
  <c r="AC69" i="7" s="1"/>
  <c r="AA76" i="7"/>
  <c r="W91" i="7"/>
  <c r="AA91" i="7"/>
  <c r="S91" i="7"/>
  <c r="T91" i="7" s="1"/>
  <c r="AC91" i="7" s="1"/>
  <c r="Y55" i="7"/>
  <c r="Y59" i="7"/>
  <c r="Y63" i="7"/>
  <c r="Y67" i="7"/>
  <c r="AA70" i="7"/>
  <c r="S70" i="7"/>
  <c r="T70" i="7" s="1"/>
  <c r="AC70" i="7" s="1"/>
  <c r="W70" i="7"/>
  <c r="W72" i="7"/>
  <c r="AA72" i="7"/>
  <c r="S72" i="7"/>
  <c r="T72" i="7" s="1"/>
  <c r="AC72" i="7" s="1"/>
  <c r="AA74" i="7"/>
  <c r="S74" i="7"/>
  <c r="T74" i="7" s="1"/>
  <c r="AC74" i="7" s="1"/>
  <c r="W74" i="7"/>
  <c r="AA77" i="7"/>
  <c r="S77" i="7"/>
  <c r="T77" i="7" s="1"/>
  <c r="AC77" i="7" s="1"/>
  <c r="W77" i="7"/>
  <c r="W79" i="7"/>
  <c r="AA79" i="7"/>
  <c r="S79" i="7"/>
  <c r="T79" i="7" s="1"/>
  <c r="AC79" i="7" s="1"/>
  <c r="W95" i="7"/>
  <c r="AA95" i="7"/>
  <c r="S95" i="7"/>
  <c r="T95" i="7" s="1"/>
  <c r="AC95" i="7" s="1"/>
  <c r="W49" i="7"/>
  <c r="W53" i="7"/>
  <c r="S55" i="7"/>
  <c r="T55" i="7" s="1"/>
  <c r="AC55" i="7" s="1"/>
  <c r="W57" i="7"/>
  <c r="S59" i="7"/>
  <c r="T59" i="7" s="1"/>
  <c r="AC59" i="7" s="1"/>
  <c r="W61" i="7"/>
  <c r="S63" i="7"/>
  <c r="T63" i="7" s="1"/>
  <c r="AC63" i="7" s="1"/>
  <c r="W65" i="7"/>
  <c r="S67" i="7"/>
  <c r="T67" i="7" s="1"/>
  <c r="AC67" i="7" s="1"/>
  <c r="W69" i="7"/>
  <c r="S75" i="7"/>
  <c r="T75" i="7" s="1"/>
  <c r="AC75" i="7" s="1"/>
  <c r="Y79" i="7"/>
  <c r="W83" i="7"/>
  <c r="AA83" i="7"/>
  <c r="S83" i="7"/>
  <c r="T83" i="7" s="1"/>
  <c r="AC83" i="7" s="1"/>
  <c r="Y95" i="7"/>
  <c r="W99" i="7"/>
  <c r="AA99" i="7"/>
  <c r="S99" i="7"/>
  <c r="T99" i="7" s="1"/>
  <c r="AC99" i="7" s="1"/>
  <c r="AA69" i="7"/>
  <c r="Y70" i="7"/>
  <c r="Y72" i="7"/>
  <c r="Y74" i="7"/>
  <c r="W76" i="7"/>
  <c r="Y77" i="7"/>
  <c r="W87" i="7"/>
  <c r="AA87" i="7"/>
  <c r="S87" i="7"/>
  <c r="T87" i="7" s="1"/>
  <c r="AC87" i="7" s="1"/>
  <c r="W81" i="7"/>
  <c r="W85" i="7"/>
  <c r="W89" i="7"/>
  <c r="W93" i="7"/>
  <c r="W97" i="7"/>
  <c r="Y81" i="7"/>
  <c r="Y85" i="7"/>
  <c r="Y89" i="7"/>
  <c r="Y93" i="7"/>
  <c r="Y97" i="7"/>
  <c r="S81" i="7"/>
  <c r="T81" i="7" s="1"/>
  <c r="AC81" i="7" s="1"/>
  <c r="S85" i="7"/>
  <c r="T85" i="7" s="1"/>
  <c r="AC85" i="7" s="1"/>
  <c r="S89" i="7"/>
  <c r="T89" i="7" s="1"/>
  <c r="AC89" i="7" s="1"/>
  <c r="S93" i="7"/>
  <c r="T93" i="7" s="1"/>
  <c r="AC93" i="7" s="1"/>
  <c r="S97" i="7"/>
  <c r="T97" i="7" s="1"/>
  <c r="AC97" i="7" s="1"/>
  <c r="P47" i="3"/>
  <c r="N47" i="3"/>
  <c r="O47" i="3"/>
  <c r="R52" i="3"/>
  <c r="N54" i="3"/>
  <c r="P54" i="3"/>
  <c r="O54" i="3"/>
  <c r="P48" i="3"/>
  <c r="O48" i="3"/>
  <c r="N48" i="3"/>
  <c r="R48" i="3" s="1"/>
  <c r="O49" i="3"/>
  <c r="O50" i="3"/>
  <c r="R50" i="3" s="1"/>
  <c r="O52" i="3"/>
  <c r="O53" i="3"/>
  <c r="R53" i="3" s="1"/>
  <c r="O55" i="3"/>
  <c r="S14" i="1"/>
  <c r="T14" i="1" s="1"/>
  <c r="AC14" i="1" s="1"/>
  <c r="S44" i="1"/>
  <c r="S112" i="1"/>
  <c r="S126" i="1"/>
  <c r="T126" i="1" s="1"/>
  <c r="AC126" i="1" s="1"/>
  <c r="P49" i="3"/>
  <c r="R49" i="3" s="1"/>
  <c r="P50" i="3"/>
  <c r="P52" i="3"/>
  <c r="P53" i="3"/>
  <c r="P55" i="3"/>
  <c r="S38" i="1"/>
  <c r="S114" i="1"/>
  <c r="S122" i="1"/>
  <c r="T122" i="1" s="1"/>
  <c r="AC122" i="1" s="1"/>
  <c r="N49" i="5"/>
  <c r="S40" i="1"/>
  <c r="T40" i="1" s="1"/>
  <c r="AC40" i="1" s="1"/>
  <c r="S116" i="1"/>
  <c r="S135" i="1"/>
  <c r="T135" i="1" s="1"/>
  <c r="AC135" i="1" s="1"/>
  <c r="S42" i="1"/>
  <c r="T42" i="1" s="1"/>
  <c r="AC42" i="1" s="1"/>
  <c r="S118" i="1"/>
  <c r="S107" i="1"/>
  <c r="T74" i="1"/>
  <c r="AC74" i="1" s="1"/>
  <c r="T67" i="3"/>
  <c r="AA142" i="1"/>
  <c r="AA143" i="1"/>
  <c r="S143" i="1"/>
  <c r="T143" i="1" s="1"/>
  <c r="AC143" i="1" s="1"/>
  <c r="S144" i="1"/>
  <c r="T144" i="1" s="1"/>
  <c r="AC144" i="1" s="1"/>
  <c r="W143" i="1"/>
  <c r="W144" i="1"/>
  <c r="Y142" i="1"/>
  <c r="Y144" i="1"/>
  <c r="W142" i="1"/>
  <c r="W148" i="1"/>
  <c r="S148" i="1"/>
  <c r="T148" i="1" s="1"/>
  <c r="AC148" i="1" s="1"/>
  <c r="W132" i="1"/>
  <c r="Y148" i="1"/>
  <c r="W133" i="1"/>
  <c r="W131" i="1"/>
  <c r="Y133" i="1"/>
  <c r="Y131" i="1"/>
  <c r="AA133" i="1"/>
  <c r="S131" i="1"/>
  <c r="T131" i="1" s="1"/>
  <c r="AC131" i="1" s="1"/>
  <c r="Y132" i="1"/>
  <c r="AA132" i="1"/>
  <c r="S130" i="1"/>
  <c r="T130" i="1" s="1"/>
  <c r="AC130" i="1" s="1"/>
  <c r="Y130" i="1"/>
  <c r="AA130" i="1"/>
  <c r="Y120" i="1"/>
  <c r="W140" i="1"/>
  <c r="S134" i="1"/>
  <c r="T134" i="1" s="1"/>
  <c r="AC134" i="1" s="1"/>
  <c r="Y134" i="1"/>
  <c r="W120" i="1"/>
  <c r="W134" i="1"/>
  <c r="S141" i="1"/>
  <c r="T141" i="1" s="1"/>
  <c r="AC141" i="1" s="1"/>
  <c r="W91" i="1"/>
  <c r="Y140" i="1"/>
  <c r="W141" i="1"/>
  <c r="AA140" i="1"/>
  <c r="Y141" i="1"/>
  <c r="S120" i="1"/>
  <c r="T120" i="1" s="1"/>
  <c r="AC120" i="1" s="1"/>
  <c r="W102" i="1"/>
  <c r="Y102" i="1"/>
  <c r="AA102" i="1"/>
  <c r="W77" i="1"/>
  <c r="W100" i="1"/>
  <c r="Y77" i="1"/>
  <c r="Y100" i="1"/>
  <c r="AA100" i="1"/>
  <c r="S77" i="1"/>
  <c r="T77" i="1" s="1"/>
  <c r="AC77" i="1" s="1"/>
  <c r="S91" i="1"/>
  <c r="T91" i="1" s="1"/>
  <c r="AC91" i="1" s="1"/>
  <c r="Y91" i="1"/>
  <c r="W93" i="1"/>
  <c r="S93" i="1"/>
  <c r="T93" i="1" s="1"/>
  <c r="AC93" i="1" s="1"/>
  <c r="Y93" i="1"/>
  <c r="W88" i="1"/>
  <c r="S88" i="1"/>
  <c r="T88" i="1" s="1"/>
  <c r="AC88" i="1" s="1"/>
  <c r="Y88" i="1"/>
  <c r="W70" i="1"/>
  <c r="Y70" i="1"/>
  <c r="AA70" i="1"/>
  <c r="Y64" i="1"/>
  <c r="AA58" i="1"/>
  <c r="AA66" i="1"/>
  <c r="S64" i="1"/>
  <c r="T64" i="1" s="1"/>
  <c r="AC64" i="1" s="1"/>
  <c r="S174" i="1"/>
  <c r="T174" i="1" s="1"/>
  <c r="AC174" i="1" s="1"/>
  <c r="Y62" i="1"/>
  <c r="W174" i="1"/>
  <c r="W62" i="1"/>
  <c r="W64" i="1"/>
  <c r="S175" i="1"/>
  <c r="T175" i="1" s="1"/>
  <c r="AC175" i="1" s="1"/>
  <c r="Y174" i="1"/>
  <c r="W175" i="1"/>
  <c r="Y61" i="1"/>
  <c r="W63" i="1"/>
  <c r="W67" i="1"/>
  <c r="Y175" i="1"/>
  <c r="AA61" i="1"/>
  <c r="Y46" i="1"/>
  <c r="Y58" i="1"/>
  <c r="W61" i="1"/>
  <c r="S63" i="1"/>
  <c r="T63" i="1" s="1"/>
  <c r="AC63" i="1" s="1"/>
  <c r="AA65" i="1"/>
  <c r="Y66" i="1"/>
  <c r="S67" i="1"/>
  <c r="T67" i="1" s="1"/>
  <c r="AC67" i="1" s="1"/>
  <c r="S65" i="1"/>
  <c r="T65" i="1" s="1"/>
  <c r="AC65" i="1" s="1"/>
  <c r="S58" i="1"/>
  <c r="T58" i="1" s="1"/>
  <c r="AC58" i="1" s="1"/>
  <c r="AA62" i="1"/>
  <c r="Y63" i="1"/>
  <c r="S66" i="1"/>
  <c r="T66" i="1" s="1"/>
  <c r="AC66" i="1" s="1"/>
  <c r="Y67" i="1"/>
  <c r="W65" i="1"/>
  <c r="W46" i="1"/>
  <c r="W36" i="1"/>
  <c r="Y36" i="1"/>
  <c r="W47" i="1"/>
  <c r="AA36" i="1"/>
  <c r="Y47" i="1"/>
  <c r="AA47" i="1"/>
  <c r="AA46" i="1"/>
  <c r="S21" i="1"/>
  <c r="T21" i="1" s="1"/>
  <c r="AC21" i="1" s="1"/>
  <c r="W21" i="1"/>
  <c r="Y21" i="1"/>
  <c r="S12" i="1"/>
  <c r="T12" i="1" s="1"/>
  <c r="AC12" i="1" s="1"/>
  <c r="W12" i="1"/>
  <c r="Y12" i="1"/>
  <c r="W17" i="1"/>
  <c r="S17" i="1"/>
  <c r="T17" i="1" s="1"/>
  <c r="AC17" i="1" s="1"/>
  <c r="Y17" i="1"/>
  <c r="W13" i="1"/>
  <c r="S13" i="1"/>
  <c r="T13" i="1" s="1"/>
  <c r="AC13" i="1" s="1"/>
  <c r="Y13" i="1"/>
  <c r="AA187" i="1"/>
  <c r="Y35" i="1"/>
  <c r="Y48" i="1"/>
  <c r="W7" i="1"/>
  <c r="AA6" i="1"/>
  <c r="S7" i="1"/>
  <c r="T7" i="1" s="1"/>
  <c r="AC7" i="1" s="1"/>
  <c r="S101" i="1"/>
  <c r="T101" i="1" s="1"/>
  <c r="AC101" i="1" s="1"/>
  <c r="Y7" i="1"/>
  <c r="AA8" i="1"/>
  <c r="AA172" i="1"/>
  <c r="AA84" i="1"/>
  <c r="AA24" i="1"/>
  <c r="Y71" i="1"/>
  <c r="S161" i="1"/>
  <c r="T161" i="1" s="1"/>
  <c r="AC161" i="1" s="1"/>
  <c r="AA154" i="1"/>
  <c r="W11" i="1"/>
  <c r="W32" i="1"/>
  <c r="AA11" i="1"/>
  <c r="Y166" i="1"/>
  <c r="S94" i="1"/>
  <c r="T94" i="1" s="1"/>
  <c r="AC94" i="1" s="1"/>
  <c r="AA126" i="1"/>
  <c r="W172" i="1"/>
  <c r="S90" i="1"/>
  <c r="T90" i="1" s="1"/>
  <c r="AC90" i="1" s="1"/>
  <c r="AA189" i="1"/>
  <c r="Y181" i="1"/>
  <c r="Y161" i="1"/>
  <c r="T105" i="1"/>
  <c r="AC105" i="1" s="1"/>
  <c r="AA113" i="1"/>
  <c r="W24" i="1"/>
  <c r="T43" i="1"/>
  <c r="AC43" i="1" s="1"/>
  <c r="S166" i="1"/>
  <c r="T166" i="1" s="1"/>
  <c r="AC166" i="1" s="1"/>
  <c r="W86" i="1"/>
  <c r="AA105" i="1"/>
  <c r="T111" i="1"/>
  <c r="AC111" i="1" s="1"/>
  <c r="T119" i="1"/>
  <c r="AC119" i="1" s="1"/>
  <c r="AA145" i="1"/>
  <c r="Y11" i="1"/>
  <c r="S8" i="1"/>
  <c r="T8" i="1" s="1"/>
  <c r="AC8" i="1" s="1"/>
  <c r="AA166" i="1"/>
  <c r="AA98" i="1"/>
  <c r="S84" i="1"/>
  <c r="T84" i="1" s="1"/>
  <c r="AC84" i="1" s="1"/>
  <c r="S92" i="1"/>
  <c r="T92" i="1" s="1"/>
  <c r="AC92" i="1" s="1"/>
  <c r="AA111" i="1"/>
  <c r="AA119" i="1"/>
  <c r="Y154" i="1"/>
  <c r="S19" i="1"/>
  <c r="T19" i="1" s="1"/>
  <c r="AC19" i="1" s="1"/>
  <c r="AA41" i="1"/>
  <c r="S28" i="1"/>
  <c r="T28" i="1" s="1"/>
  <c r="AC28" i="1" s="1"/>
  <c r="AA37" i="1"/>
  <c r="W45" i="1"/>
  <c r="W49" i="1"/>
  <c r="W53" i="1"/>
  <c r="S6" i="1"/>
  <c r="T6" i="1" s="1"/>
  <c r="AC6" i="1" s="1"/>
  <c r="S24" i="1"/>
  <c r="T24" i="1" s="1"/>
  <c r="AC24" i="1" s="1"/>
  <c r="AA28" i="1"/>
  <c r="W20" i="1"/>
  <c r="AA45" i="1"/>
  <c r="Y49" i="1"/>
  <c r="AA53" i="1"/>
  <c r="S168" i="1"/>
  <c r="T168" i="1" s="1"/>
  <c r="AC168" i="1" s="1"/>
  <c r="Y171" i="1"/>
  <c r="W177" i="1"/>
  <c r="W98" i="1"/>
  <c r="Y83" i="1"/>
  <c r="W85" i="1"/>
  <c r="S80" i="1"/>
  <c r="T80" i="1" s="1"/>
  <c r="AC80" i="1" s="1"/>
  <c r="S158" i="1"/>
  <c r="T158" i="1" s="1"/>
  <c r="AC158" i="1" s="1"/>
  <c r="W160" i="1"/>
  <c r="Y106" i="1"/>
  <c r="AA122" i="1"/>
  <c r="S145" i="1"/>
  <c r="T145" i="1" s="1"/>
  <c r="AC145" i="1" s="1"/>
  <c r="Y147" i="1"/>
  <c r="AA150" i="1"/>
  <c r="S154" i="1"/>
  <c r="T154" i="1" s="1"/>
  <c r="AC154" i="1" s="1"/>
  <c r="S183" i="1"/>
  <c r="T183" i="1" s="1"/>
  <c r="AC183" i="1" s="1"/>
  <c r="W189" i="1"/>
  <c r="AA165" i="1"/>
  <c r="W6" i="1"/>
  <c r="AA49" i="1"/>
  <c r="AA168" i="1"/>
  <c r="Y98" i="1"/>
  <c r="AA158" i="1"/>
  <c r="Y145" i="1"/>
  <c r="AA147" i="1"/>
  <c r="AA183" i="1"/>
  <c r="S187" i="1"/>
  <c r="T187" i="1" s="1"/>
  <c r="AC187" i="1" s="1"/>
  <c r="Y189" i="1"/>
  <c r="S165" i="1"/>
  <c r="T165" i="1" s="1"/>
  <c r="AC165" i="1" s="1"/>
  <c r="AA179" i="1"/>
  <c r="S159" i="1"/>
  <c r="T159" i="1" s="1"/>
  <c r="AC159" i="1" s="1"/>
  <c r="W117" i="1"/>
  <c r="T124" i="1"/>
  <c r="AC124" i="1" s="1"/>
  <c r="S150" i="1"/>
  <c r="T150" i="1" s="1"/>
  <c r="AC150" i="1" s="1"/>
  <c r="S152" i="1"/>
  <c r="T152" i="1" s="1"/>
  <c r="AC152" i="1" s="1"/>
  <c r="S193" i="1"/>
  <c r="T193" i="1" s="1"/>
  <c r="AC193" i="1" s="1"/>
  <c r="T45" i="1"/>
  <c r="AC45" i="1" s="1"/>
  <c r="W170" i="1"/>
  <c r="T75" i="1"/>
  <c r="AC75" i="1" s="1"/>
  <c r="S79" i="1"/>
  <c r="T79" i="1" s="1"/>
  <c r="AC79" i="1" s="1"/>
  <c r="S73" i="1"/>
  <c r="T73" i="1" s="1"/>
  <c r="AC73" i="1" s="1"/>
  <c r="W159" i="1"/>
  <c r="S163" i="1"/>
  <c r="T163" i="1" s="1"/>
  <c r="AC163" i="1" s="1"/>
  <c r="S103" i="1"/>
  <c r="T103" i="1" s="1"/>
  <c r="AC103" i="1" s="1"/>
  <c r="S109" i="1"/>
  <c r="T109" i="1" s="1"/>
  <c r="AC109" i="1" s="1"/>
  <c r="AA117" i="1"/>
  <c r="Y124" i="1"/>
  <c r="W150" i="1"/>
  <c r="S185" i="1"/>
  <c r="T185" i="1" s="1"/>
  <c r="AC185" i="1" s="1"/>
  <c r="Y10" i="1"/>
  <c r="Y19" i="1"/>
  <c r="S53" i="1"/>
  <c r="T53" i="1" s="1"/>
  <c r="AC53" i="1" s="1"/>
  <c r="AA19" i="1"/>
  <c r="Y180" i="1"/>
  <c r="AA75" i="1"/>
  <c r="S85" i="1"/>
  <c r="T85" i="1" s="1"/>
  <c r="AC85" i="1" s="1"/>
  <c r="Y79" i="1"/>
  <c r="AA103" i="1"/>
  <c r="AA109" i="1"/>
  <c r="Y115" i="1"/>
  <c r="W122" i="1"/>
  <c r="AA124" i="1"/>
  <c r="S147" i="1"/>
  <c r="T147" i="1" s="1"/>
  <c r="AC147" i="1" s="1"/>
  <c r="S191" i="1"/>
  <c r="T191" i="1" s="1"/>
  <c r="AC191" i="1" s="1"/>
  <c r="S16" i="1"/>
  <c r="T16" i="1" s="1"/>
  <c r="AC16" i="1" s="1"/>
  <c r="S25" i="1"/>
  <c r="T25" i="1" s="1"/>
  <c r="AC25" i="1" s="1"/>
  <c r="W28" i="1"/>
  <c r="W8" i="1"/>
  <c r="AA20" i="1"/>
  <c r="AA32" i="1"/>
  <c r="AA35" i="1"/>
  <c r="Y40" i="1"/>
  <c r="S51" i="1"/>
  <c r="T51" i="1" s="1"/>
  <c r="AC51" i="1" s="1"/>
  <c r="S55" i="1"/>
  <c r="T55" i="1" s="1"/>
  <c r="AC55" i="1" s="1"/>
  <c r="S57" i="1"/>
  <c r="T57" i="1" s="1"/>
  <c r="AC57" i="1" s="1"/>
  <c r="W165" i="1"/>
  <c r="W168" i="1"/>
  <c r="AA170" i="1"/>
  <c r="Y172" i="1"/>
  <c r="AA177" i="1"/>
  <c r="AA181" i="1"/>
  <c r="Y74" i="1"/>
  <c r="S87" i="1"/>
  <c r="T87" i="1" s="1"/>
  <c r="AC87" i="1" s="1"/>
  <c r="S82" i="1"/>
  <c r="T82" i="1" s="1"/>
  <c r="AC82" i="1" s="1"/>
  <c r="S78" i="1"/>
  <c r="T78" i="1" s="1"/>
  <c r="AC78" i="1" s="1"/>
  <c r="W80" i="1"/>
  <c r="Y73" i="1"/>
  <c r="S157" i="1"/>
  <c r="T157" i="1" s="1"/>
  <c r="AC157" i="1" s="1"/>
  <c r="S162" i="1"/>
  <c r="T162" i="1" s="1"/>
  <c r="AC162" i="1" s="1"/>
  <c r="W163" i="1"/>
  <c r="Y101" i="1"/>
  <c r="AA115" i="1"/>
  <c r="Y117" i="1"/>
  <c r="W119" i="1"/>
  <c r="Y122" i="1"/>
  <c r="W126" i="1"/>
  <c r="S137" i="1"/>
  <c r="T137" i="1" s="1"/>
  <c r="AC137" i="1" s="1"/>
  <c r="W14" i="1"/>
  <c r="W16" i="1"/>
  <c r="W25" i="1"/>
  <c r="W51" i="1"/>
  <c r="W55" i="1"/>
  <c r="W57" i="1"/>
  <c r="W87" i="1"/>
  <c r="Y82" i="1"/>
  <c r="W78" i="1"/>
  <c r="W157" i="1"/>
  <c r="W162" i="1"/>
  <c r="W135" i="1"/>
  <c r="W137" i="1"/>
  <c r="AA14" i="1"/>
  <c r="Y16" i="1"/>
  <c r="AA25" i="1"/>
  <c r="Y30" i="1"/>
  <c r="T39" i="1"/>
  <c r="AC39" i="1" s="1"/>
  <c r="T41" i="1"/>
  <c r="AC41" i="1" s="1"/>
  <c r="AA51" i="1"/>
  <c r="Y55" i="1"/>
  <c r="AA57" i="1"/>
  <c r="Y78" i="1"/>
  <c r="Y162" i="1"/>
  <c r="AA135" i="1"/>
  <c r="Y137" i="1"/>
  <c r="Y29" i="1"/>
  <c r="S35" i="1"/>
  <c r="T35" i="1" s="1"/>
  <c r="AC35" i="1" s="1"/>
  <c r="S37" i="1"/>
  <c r="T37" i="1" s="1"/>
  <c r="AC37" i="1" s="1"/>
  <c r="W39" i="1"/>
  <c r="W41" i="1"/>
  <c r="W43" i="1"/>
  <c r="Y173" i="1"/>
  <c r="S179" i="1"/>
  <c r="T179" i="1" s="1"/>
  <c r="AC179" i="1" s="1"/>
  <c r="S181" i="1"/>
  <c r="T181" i="1" s="1"/>
  <c r="AC181" i="1" s="1"/>
  <c r="W90" i="1"/>
  <c r="W75" i="1"/>
  <c r="W94" i="1"/>
  <c r="S69" i="1"/>
  <c r="T69" i="1" s="1"/>
  <c r="AC69" i="1" s="1"/>
  <c r="S81" i="1"/>
  <c r="T81" i="1" s="1"/>
  <c r="AC81" i="1" s="1"/>
  <c r="W84" i="1"/>
  <c r="Y72" i="1"/>
  <c r="W92" i="1"/>
  <c r="S138" i="1"/>
  <c r="T138" i="1" s="1"/>
  <c r="AC138" i="1" s="1"/>
  <c r="W158" i="1"/>
  <c r="W103" i="1"/>
  <c r="W105" i="1"/>
  <c r="W109" i="1"/>
  <c r="W111" i="1"/>
  <c r="T113" i="1"/>
  <c r="AC113" i="1" s="1"/>
  <c r="T115" i="1"/>
  <c r="AC115" i="1" s="1"/>
  <c r="W152" i="1"/>
  <c r="W183" i="1"/>
  <c r="W185" i="1"/>
  <c r="W187" i="1"/>
  <c r="W191" i="1"/>
  <c r="W193" i="1"/>
  <c r="Y15" i="1"/>
  <c r="S20" i="1"/>
  <c r="T20" i="1" s="1"/>
  <c r="AC20" i="1" s="1"/>
  <c r="S32" i="1"/>
  <c r="T32" i="1" s="1"/>
  <c r="AC32" i="1" s="1"/>
  <c r="W37" i="1"/>
  <c r="AA39" i="1"/>
  <c r="AA43" i="1"/>
  <c r="Y52" i="1"/>
  <c r="S170" i="1"/>
  <c r="T170" i="1" s="1"/>
  <c r="AC170" i="1" s="1"/>
  <c r="S177" i="1"/>
  <c r="T177" i="1" s="1"/>
  <c r="AC177" i="1" s="1"/>
  <c r="W179" i="1"/>
  <c r="AA90" i="1"/>
  <c r="AA94" i="1"/>
  <c r="W69" i="1"/>
  <c r="Y81" i="1"/>
  <c r="S86" i="1"/>
  <c r="T86" i="1" s="1"/>
  <c r="AC86" i="1" s="1"/>
  <c r="S71" i="1"/>
  <c r="T71" i="1" s="1"/>
  <c r="AC71" i="1" s="1"/>
  <c r="Y138" i="1"/>
  <c r="S160" i="1"/>
  <c r="T160" i="1" s="1"/>
  <c r="AC160" i="1" s="1"/>
  <c r="W107" i="1"/>
  <c r="W113" i="1"/>
  <c r="AA152" i="1"/>
  <c r="AA185" i="1"/>
  <c r="AA191" i="1"/>
  <c r="Y193" i="1"/>
  <c r="AA5" i="1"/>
  <c r="W10" i="1"/>
  <c r="S23" i="1"/>
  <c r="T23" i="1" s="1"/>
  <c r="AC23" i="1" s="1"/>
  <c r="AA22" i="1"/>
  <c r="W15" i="1"/>
  <c r="S9" i="1"/>
  <c r="T9" i="1" s="1"/>
  <c r="AC9" i="1" s="1"/>
  <c r="AA26" i="1"/>
  <c r="W29" i="1"/>
  <c r="S27" i="1"/>
  <c r="T27" i="1" s="1"/>
  <c r="AC27" i="1" s="1"/>
  <c r="AA18" i="1"/>
  <c r="W30" i="1"/>
  <c r="S31" i="1"/>
  <c r="T31" i="1" s="1"/>
  <c r="AC31" i="1" s="1"/>
  <c r="AA34" i="1"/>
  <c r="AA38" i="1"/>
  <c r="W40" i="1"/>
  <c r="AA44" i="1"/>
  <c r="W48" i="1"/>
  <c r="S50" i="1"/>
  <c r="T50" i="1" s="1"/>
  <c r="AC50" i="1" s="1"/>
  <c r="AA54" i="1"/>
  <c r="W52" i="1"/>
  <c r="S56" i="1"/>
  <c r="T56" i="1" s="1"/>
  <c r="AC56" i="1" s="1"/>
  <c r="AA164" i="1"/>
  <c r="W173" i="1"/>
  <c r="S167" i="1"/>
  <c r="T167" i="1" s="1"/>
  <c r="AC167" i="1" s="1"/>
  <c r="AA169" i="1"/>
  <c r="W171" i="1"/>
  <c r="S176" i="1"/>
  <c r="T176" i="1" s="1"/>
  <c r="AC176" i="1" s="1"/>
  <c r="AA178" i="1"/>
  <c r="W180" i="1"/>
  <c r="S68" i="1"/>
  <c r="T68" i="1" s="1"/>
  <c r="AC68" i="1" s="1"/>
  <c r="AA89" i="1"/>
  <c r="W74" i="1"/>
  <c r="S76" i="1"/>
  <c r="T76" i="1" s="1"/>
  <c r="AC76" i="1" s="1"/>
  <c r="AA97" i="1"/>
  <c r="S99" i="1"/>
  <c r="T99" i="1" s="1"/>
  <c r="AC99" i="1" s="1"/>
  <c r="Y69" i="1"/>
  <c r="AA87" i="1"/>
  <c r="AA81" i="1"/>
  <c r="AA82" i="1"/>
  <c r="AA83" i="1"/>
  <c r="Y85" i="1"/>
  <c r="AA86" i="1"/>
  <c r="AA79" i="1"/>
  <c r="AA71" i="1"/>
  <c r="AA72" i="1"/>
  <c r="Y80" i="1"/>
  <c r="AA92" i="1"/>
  <c r="AA73" i="1"/>
  <c r="AA157" i="1"/>
  <c r="AA138" i="1"/>
  <c r="Y159" i="1"/>
  <c r="AA160" i="1"/>
  <c r="AA161" i="1"/>
  <c r="Y163" i="1"/>
  <c r="AA101" i="1"/>
  <c r="AA106" i="1"/>
  <c r="W106" i="1"/>
  <c r="T107" i="1"/>
  <c r="AC107" i="1" s="1"/>
  <c r="AA114" i="1"/>
  <c r="W114" i="1"/>
  <c r="T114" i="1"/>
  <c r="AC114" i="1" s="1"/>
  <c r="T118" i="1"/>
  <c r="AC118" i="1" s="1"/>
  <c r="AA118" i="1"/>
  <c r="W118" i="1"/>
  <c r="AA136" i="1"/>
  <c r="W136" i="1"/>
  <c r="T136" i="1"/>
  <c r="AC136" i="1" s="1"/>
  <c r="S151" i="1"/>
  <c r="T151" i="1" s="1"/>
  <c r="AC151" i="1" s="1"/>
  <c r="AA151" i="1"/>
  <c r="W151" i="1"/>
  <c r="T104" i="1"/>
  <c r="AC104" i="1" s="1"/>
  <c r="AA104" i="1"/>
  <c r="W110" i="1"/>
  <c r="AA110" i="1"/>
  <c r="W146" i="1"/>
  <c r="S146" i="1"/>
  <c r="T146" i="1" s="1"/>
  <c r="AC146" i="1" s="1"/>
  <c r="AA146" i="1"/>
  <c r="W188" i="1"/>
  <c r="S188" i="1"/>
  <c r="T188" i="1" s="1"/>
  <c r="AC188" i="1" s="1"/>
  <c r="AA188" i="1"/>
  <c r="S5" i="1"/>
  <c r="T5" i="1" s="1"/>
  <c r="AC5" i="1" s="1"/>
  <c r="AA10" i="1"/>
  <c r="W23" i="1"/>
  <c r="S22" i="1"/>
  <c r="T22" i="1" s="1"/>
  <c r="AC22" i="1" s="1"/>
  <c r="AA15" i="1"/>
  <c r="W9" i="1"/>
  <c r="S26" i="1"/>
  <c r="T26" i="1" s="1"/>
  <c r="AC26" i="1" s="1"/>
  <c r="AA29" i="1"/>
  <c r="W27" i="1"/>
  <c r="S18" i="1"/>
  <c r="T18" i="1" s="1"/>
  <c r="AC18" i="1" s="1"/>
  <c r="AA30" i="1"/>
  <c r="W31" i="1"/>
  <c r="S34" i="1"/>
  <c r="T34" i="1" s="1"/>
  <c r="AC34" i="1" s="1"/>
  <c r="T38" i="1"/>
  <c r="AC38" i="1" s="1"/>
  <c r="AA40" i="1"/>
  <c r="W42" i="1"/>
  <c r="T44" i="1"/>
  <c r="AC44" i="1" s="1"/>
  <c r="AA48" i="1"/>
  <c r="W50" i="1"/>
  <c r="S54" i="1"/>
  <c r="T54" i="1" s="1"/>
  <c r="AC54" i="1" s="1"/>
  <c r="AA52" i="1"/>
  <c r="W56" i="1"/>
  <c r="S164" i="1"/>
  <c r="T164" i="1" s="1"/>
  <c r="AC164" i="1" s="1"/>
  <c r="AA173" i="1"/>
  <c r="W167" i="1"/>
  <c r="S169" i="1"/>
  <c r="T169" i="1" s="1"/>
  <c r="AC169" i="1" s="1"/>
  <c r="AA171" i="1"/>
  <c r="W176" i="1"/>
  <c r="S178" i="1"/>
  <c r="T178" i="1" s="1"/>
  <c r="AC178" i="1" s="1"/>
  <c r="AA180" i="1"/>
  <c r="W68" i="1"/>
  <c r="S89" i="1"/>
  <c r="T89" i="1" s="1"/>
  <c r="AC89" i="1" s="1"/>
  <c r="AA74" i="1"/>
  <c r="W76" i="1"/>
  <c r="S97" i="1"/>
  <c r="T97" i="1" s="1"/>
  <c r="AC97" i="1" s="1"/>
  <c r="W99" i="1"/>
  <c r="AA107" i="1"/>
  <c r="AA121" i="1"/>
  <c r="W121" i="1"/>
  <c r="S121" i="1"/>
  <c r="T121" i="1" s="1"/>
  <c r="AC121" i="1" s="1"/>
  <c r="S125" i="1"/>
  <c r="T125" i="1" s="1"/>
  <c r="AC125" i="1" s="1"/>
  <c r="AA125" i="1"/>
  <c r="W125" i="1"/>
  <c r="AA153" i="1"/>
  <c r="W153" i="1"/>
  <c r="S153" i="1"/>
  <c r="T153" i="1" s="1"/>
  <c r="AC153" i="1" s="1"/>
  <c r="S184" i="1"/>
  <c r="T184" i="1" s="1"/>
  <c r="AC184" i="1" s="1"/>
  <c r="AA184" i="1"/>
  <c r="W184" i="1"/>
  <c r="Y23" i="1"/>
  <c r="Y9" i="1"/>
  <c r="Y27" i="1"/>
  <c r="Y31" i="1"/>
  <c r="Y42" i="1"/>
  <c r="Y50" i="1"/>
  <c r="Y56" i="1"/>
  <c r="Y167" i="1"/>
  <c r="Y176" i="1"/>
  <c r="Y68" i="1"/>
  <c r="Y76" i="1"/>
  <c r="Y99" i="1"/>
  <c r="W104" i="1"/>
  <c r="Y110" i="1"/>
  <c r="W116" i="1"/>
  <c r="T116" i="1"/>
  <c r="AC116" i="1" s="1"/>
  <c r="AA116" i="1"/>
  <c r="Y146" i="1"/>
  <c r="W139" i="1"/>
  <c r="S139" i="1"/>
  <c r="T139" i="1" s="1"/>
  <c r="AC139" i="1" s="1"/>
  <c r="AA139" i="1"/>
  <c r="Y188" i="1"/>
  <c r="W192" i="1"/>
  <c r="S192" i="1"/>
  <c r="T192" i="1" s="1"/>
  <c r="AC192" i="1" s="1"/>
  <c r="AA192" i="1"/>
  <c r="W5" i="1"/>
  <c r="W22" i="1"/>
  <c r="W26" i="1"/>
  <c r="W18" i="1"/>
  <c r="W34" i="1"/>
  <c r="W38" i="1"/>
  <c r="W44" i="1"/>
  <c r="W54" i="1"/>
  <c r="W164" i="1"/>
  <c r="W169" i="1"/>
  <c r="W178" i="1"/>
  <c r="W89" i="1"/>
  <c r="W97" i="1"/>
  <c r="W83" i="1"/>
  <c r="W72" i="1"/>
  <c r="Y104" i="1"/>
  <c r="AA108" i="1"/>
  <c r="W108" i="1"/>
  <c r="T108" i="1"/>
  <c r="AC108" i="1" s="1"/>
  <c r="T112" i="1"/>
  <c r="AC112" i="1" s="1"/>
  <c r="AA112" i="1"/>
  <c r="W112" i="1"/>
  <c r="Y121" i="1"/>
  <c r="Y125" i="1"/>
  <c r="AA127" i="1"/>
  <c r="W127" i="1"/>
  <c r="T127" i="1"/>
  <c r="AC127" i="1" s="1"/>
  <c r="S149" i="1"/>
  <c r="T149" i="1" s="1"/>
  <c r="AC149" i="1" s="1"/>
  <c r="AA149" i="1"/>
  <c r="W149" i="1"/>
  <c r="Y153" i="1"/>
  <c r="Y184" i="1"/>
  <c r="AA186" i="1"/>
  <c r="W186" i="1"/>
  <c r="S186" i="1"/>
  <c r="T186" i="1" s="1"/>
  <c r="AC186" i="1" s="1"/>
  <c r="S190" i="1"/>
  <c r="T190" i="1" s="1"/>
  <c r="AC190" i="1" s="1"/>
  <c r="AA190" i="1"/>
  <c r="W190" i="1"/>
  <c r="W123" i="1"/>
  <c r="T123" i="1"/>
  <c r="AC123" i="1" s="1"/>
  <c r="AA123" i="1"/>
  <c r="W182" i="1"/>
  <c r="S182" i="1"/>
  <c r="T182" i="1" s="1"/>
  <c r="AC182" i="1" s="1"/>
  <c r="AA182" i="1"/>
  <c r="P46" i="3"/>
  <c r="O46" i="3"/>
  <c r="N46" i="3"/>
  <c r="N27" i="3"/>
  <c r="P45" i="3"/>
  <c r="O45" i="3"/>
  <c r="N45" i="3"/>
  <c r="T38" i="7" l="1"/>
  <c r="AC38" i="7" s="1"/>
  <c r="H46" i="7"/>
  <c r="R46" i="7" s="1"/>
  <c r="R55" i="3"/>
  <c r="R54" i="3"/>
  <c r="R47" i="3"/>
  <c r="O67" i="3"/>
  <c r="J8" i="3" s="1"/>
  <c r="N8" i="3" s="1"/>
  <c r="P67" i="3"/>
  <c r="J12" i="3" s="1"/>
  <c r="R45" i="3"/>
  <c r="N67" i="3"/>
  <c r="R46" i="3"/>
  <c r="Y46" i="7" l="1"/>
  <c r="S46" i="7"/>
  <c r="T46" i="7" s="1"/>
  <c r="AC46" i="7" s="1"/>
  <c r="AA46" i="7"/>
  <c r="W46" i="7"/>
  <c r="N12" i="3"/>
  <c r="J14" i="3"/>
  <c r="N14" i="3" s="1"/>
  <c r="Y67" i="3"/>
  <c r="J7" i="3"/>
  <c r="N7" i="3" s="1"/>
  <c r="R67" i="3"/>
  <c r="J10" i="3" l="1"/>
  <c r="N10" i="3" s="1"/>
  <c r="N18" i="3" s="1"/>
  <c r="Z67" i="3"/>
  <c r="N28" i="3" l="1"/>
  <c r="P18" i="3"/>
</calcChain>
</file>

<file path=xl/sharedStrings.xml><?xml version="1.0" encoding="utf-8"?>
<sst xmlns="http://schemas.openxmlformats.org/spreadsheetml/2006/main" count="1257" uniqueCount="531">
  <si>
    <t>ｲ</t>
  </si>
  <si>
    <t>集　計　表</t>
    <rPh sb="0" eb="1">
      <t>シュウ</t>
    </rPh>
    <rPh sb="2" eb="3">
      <t>ケイ</t>
    </rPh>
    <rPh sb="4" eb="5">
      <t>ヒョウ</t>
    </rPh>
    <phoneticPr fontId="6"/>
  </si>
  <si>
    <t>新設工事</t>
    <rPh sb="0" eb="2">
      <t>シンセツ</t>
    </rPh>
    <rPh sb="2" eb="4">
      <t>コウジ</t>
    </rPh>
    <phoneticPr fontId="6"/>
  </si>
  <si>
    <t>名   称</t>
  </si>
  <si>
    <t>規  格  ・  摘  要</t>
  </si>
  <si>
    <t>数                   量</t>
  </si>
  <si>
    <t>小計</t>
  </si>
  <si>
    <t>計上</t>
  </si>
  <si>
    <t>単位</t>
  </si>
  <si>
    <t>土工事</t>
  </si>
  <si>
    <t>保温工事</t>
  </si>
  <si>
    <t>塗装工事</t>
  </si>
  <si>
    <t>歩掛</t>
  </si>
  <si>
    <t>場 所</t>
  </si>
  <si>
    <t>口径</t>
  </si>
  <si>
    <t>施工区分</t>
  </si>
  <si>
    <t>小々計</t>
  </si>
  <si>
    <t>数</t>
  </si>
  <si>
    <t>単価</t>
  </si>
  <si>
    <t>金額</t>
  </si>
  <si>
    <t>人</t>
  </si>
  <si>
    <t>計</t>
  </si>
  <si>
    <t>給水設備</t>
  </si>
  <si>
    <t>屋外給水設備</t>
  </si>
  <si>
    <t>As道路掘削</t>
  </si>
  <si>
    <t>㎡</t>
  </si>
  <si>
    <t>As歩道掘削</t>
  </si>
  <si>
    <t>仕切弁</t>
  </si>
  <si>
    <t>(0.98MPa)</t>
  </si>
  <si>
    <t>止水栓</t>
  </si>
  <si>
    <t>水道用ﾎﾟﾘｴﾁﾚﾝ管</t>
  </si>
  <si>
    <t>地中配管</t>
  </si>
  <si>
    <t>ｿﾏ</t>
  </si>
  <si>
    <t>立</t>
  </si>
  <si>
    <t>道</t>
  </si>
  <si>
    <t>水抜栓</t>
  </si>
  <si>
    <t>標示杭</t>
  </si>
  <si>
    <t>樹脂製</t>
  </si>
  <si>
    <t>鉄製</t>
  </si>
  <si>
    <t>丙止水栓</t>
  </si>
  <si>
    <t>弁桝</t>
  </si>
  <si>
    <t>VC-P</t>
  </si>
  <si>
    <t>本管分水工事</t>
  </si>
  <si>
    <t>不断水工法</t>
  </si>
  <si>
    <t>量水器</t>
  </si>
  <si>
    <t>(貸与品)</t>
  </si>
  <si>
    <t>量水器ﾎﾞｯｸｽ</t>
  </si>
  <si>
    <t>屋内給水設備</t>
  </si>
  <si>
    <t>一般配管用ｽﾃﾝﾚｽ鋼管</t>
  </si>
  <si>
    <t>屋内一般</t>
  </si>
  <si>
    <t>ﾏ</t>
  </si>
  <si>
    <t>便所・機械室</t>
  </si>
  <si>
    <t>給湯設備</t>
  </si>
  <si>
    <t>電気温水器</t>
  </si>
  <si>
    <t>WHE-1</t>
  </si>
  <si>
    <t>WHE-2</t>
  </si>
  <si>
    <t>WHE-3</t>
  </si>
  <si>
    <t>WHE-4</t>
  </si>
  <si>
    <t>WHE-5</t>
  </si>
  <si>
    <t>排水設備</t>
  </si>
  <si>
    <t>屋外雨水設備</t>
  </si>
  <si>
    <t>雨水桝</t>
  </si>
  <si>
    <t>ST</t>
  </si>
  <si>
    <t>150φ×100A</t>
  </si>
  <si>
    <t>塩ビ製蓋</t>
  </si>
  <si>
    <t>(ﾐｶｹﾞ)鎖付</t>
  </si>
  <si>
    <t>150φ</t>
  </si>
  <si>
    <t>硬質塩化ﾋﾞﾆﾙ管(VU)</t>
  </si>
  <si>
    <t>排水共栓</t>
  </si>
  <si>
    <t>SNA</t>
  </si>
  <si>
    <t>屋外排水設備</t>
  </si>
  <si>
    <t>汚水桝</t>
  </si>
  <si>
    <t>90°L</t>
  </si>
  <si>
    <t>90°TY</t>
  </si>
  <si>
    <t>公設桝</t>
  </si>
  <si>
    <t>新設</t>
  </si>
  <si>
    <t>屋内雨水設備</t>
  </si>
  <si>
    <t>配管用炭素鋼々管(白)</t>
  </si>
  <si>
    <t>ﾛ</t>
  </si>
  <si>
    <t>屋内排水設備</t>
  </si>
  <si>
    <t>硬質塩化ﾋﾞﾆﾙ管(VP)</t>
  </si>
  <si>
    <t>硬質塩化ﾋﾞﾆﾙ管(VP)&lt;通気&gt;</t>
  </si>
  <si>
    <t>床上掃除口</t>
  </si>
  <si>
    <t>COA</t>
  </si>
  <si>
    <t>通気金物</t>
  </si>
  <si>
    <t>VC</t>
  </si>
  <si>
    <t>材 料 調 書（配 管）</t>
    <rPh sb="0" eb="3">
      <t>ザイリョウ</t>
    </rPh>
    <rPh sb="4" eb="7">
      <t>チョウショ</t>
    </rPh>
    <rPh sb="8" eb="11">
      <t>ハイカン</t>
    </rPh>
    <phoneticPr fontId="6"/>
  </si>
  <si>
    <t>図面番号</t>
  </si>
  <si>
    <t>名     称</t>
  </si>
  <si>
    <t>場  所</t>
  </si>
  <si>
    <t>サイズ</t>
  </si>
  <si>
    <t>保温施工区分</t>
  </si>
  <si>
    <t xml:space="preserve">数                          量  </t>
  </si>
  <si>
    <t>m03</t>
  </si>
  <si>
    <t>m05</t>
  </si>
  <si>
    <t>m06</t>
  </si>
  <si>
    <t>m08</t>
  </si>
  <si>
    <t>根  切  埋  戻  工  事  集  計  表 (その１）</t>
    <rPh sb="0" eb="10">
      <t>ネギリウメモドシ</t>
    </rPh>
    <rPh sb="12" eb="16">
      <t>コウジ</t>
    </rPh>
    <rPh sb="18" eb="22">
      <t>シュウケイ</t>
    </rPh>
    <rPh sb="24" eb="25">
      <t>ヒョウ</t>
    </rPh>
    <phoneticPr fontId="6"/>
  </si>
  <si>
    <t>工事名：</t>
    <rPh sb="0" eb="2">
      <t>コウジ</t>
    </rPh>
    <rPh sb="2" eb="3">
      <t>メイ</t>
    </rPh>
    <phoneticPr fontId="6"/>
  </si>
  <si>
    <t>工事</t>
    <rPh sb="0" eb="2">
      <t>コウジ</t>
    </rPh>
    <phoneticPr fontId="6"/>
  </si>
  <si>
    <t>工種：</t>
    <rPh sb="0" eb="1">
      <t>コウ</t>
    </rPh>
    <rPh sb="1" eb="2">
      <t>シュ</t>
    </rPh>
    <phoneticPr fontId="6"/>
  </si>
  <si>
    <t>設  備</t>
    <rPh sb="0" eb="4">
      <t>セツビ</t>
    </rPh>
    <phoneticPr fontId="6"/>
  </si>
  <si>
    <t>名称</t>
    <rPh sb="0" eb="2">
      <t>メイショウ</t>
    </rPh>
    <phoneticPr fontId="6"/>
  </si>
  <si>
    <t>摘要</t>
    <rPh sb="0" eb="2">
      <t>テキヨウ</t>
    </rPh>
    <phoneticPr fontId="6"/>
  </si>
  <si>
    <t>数    量</t>
    <rPh sb="0" eb="6">
      <t>スウリョウ</t>
    </rPh>
    <phoneticPr fontId="6"/>
  </si>
  <si>
    <t>単位</t>
    <rPh sb="0" eb="2">
      <t>タンイ</t>
    </rPh>
    <phoneticPr fontId="6"/>
  </si>
  <si>
    <t>単価</t>
    <rPh sb="0" eb="2">
      <t>タンカ</t>
    </rPh>
    <phoneticPr fontId="6"/>
  </si>
  <si>
    <t>金額</t>
    <rPh sb="0" eb="2">
      <t>キンガク</t>
    </rPh>
    <phoneticPr fontId="6"/>
  </si>
  <si>
    <t>備考</t>
    <rPh sb="0" eb="2">
      <t>ビコウ</t>
    </rPh>
    <phoneticPr fontId="6"/>
  </si>
  <si>
    <t>単価コード</t>
    <rPh sb="0" eb="2">
      <t>タンカ</t>
    </rPh>
    <phoneticPr fontId="6"/>
  </si>
  <si>
    <t>Ｑ：根切り数量</t>
    <rPh sb="2" eb="4">
      <t>ネギ</t>
    </rPh>
    <rPh sb="5" eb="7">
      <t>スウリョウ</t>
    </rPh>
    <phoneticPr fontId="6"/>
  </si>
  <si>
    <r>
      <t>(ｍ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6"/>
  </si>
  <si>
    <t>根   切   り</t>
    <rPh sb="0" eb="1">
      <t>ネ</t>
    </rPh>
    <rPh sb="4" eb="5">
      <t>キリ</t>
    </rPh>
    <phoneticPr fontId="6"/>
  </si>
  <si>
    <t>人    力</t>
    <rPh sb="0" eb="6">
      <t>ジンリキ</t>
    </rPh>
    <phoneticPr fontId="6"/>
  </si>
  <si>
    <r>
      <t>[ｍ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]</t>
    </r>
    <phoneticPr fontId="6"/>
  </si>
  <si>
    <t>注 1</t>
    <rPh sb="0" eb="1">
      <t>チュウ</t>
    </rPh>
    <phoneticPr fontId="6"/>
  </si>
  <si>
    <t>Ｈ：根切り深さ</t>
    <rPh sb="2" eb="4">
      <t>ネギ</t>
    </rPh>
    <rPh sb="5" eb="6">
      <t>フカ</t>
    </rPh>
    <phoneticPr fontId="6"/>
  </si>
  <si>
    <t>(ｍ)</t>
    <phoneticPr fontId="6"/>
  </si>
  <si>
    <t>機    械</t>
    <rPh sb="0" eb="6">
      <t>キカイ</t>
    </rPh>
    <phoneticPr fontId="6"/>
  </si>
  <si>
    <t>注 2</t>
    <rPh sb="0" eb="1">
      <t>チュウ</t>
    </rPh>
    <phoneticPr fontId="6"/>
  </si>
  <si>
    <t xml:space="preserve">    Ｈ＝ｈ1 + ｈ2</t>
    <phoneticPr fontId="6"/>
  </si>
  <si>
    <t>埋 戻 し</t>
    <rPh sb="0" eb="1">
      <t>ウ</t>
    </rPh>
    <rPh sb="2" eb="3">
      <t>モド</t>
    </rPh>
    <phoneticPr fontId="6"/>
  </si>
  <si>
    <t>良質土</t>
    <rPh sb="0" eb="2">
      <t>リョウシツ</t>
    </rPh>
    <rPh sb="2" eb="3">
      <t>ツチ</t>
    </rPh>
    <phoneticPr fontId="6"/>
  </si>
  <si>
    <t>Ｌ：根切り長さ</t>
    <rPh sb="2" eb="4">
      <t>ネギ</t>
    </rPh>
    <rPh sb="5" eb="6">
      <t>ナガ</t>
    </rPh>
    <phoneticPr fontId="6"/>
  </si>
  <si>
    <t>Ａ：根切り幅</t>
    <rPh sb="2" eb="4">
      <t>ネギ</t>
    </rPh>
    <rPh sb="5" eb="6">
      <t>ハバ</t>
    </rPh>
    <phoneticPr fontId="6"/>
  </si>
  <si>
    <t>（締固め共）</t>
    <rPh sb="1" eb="2">
      <t>シメ</t>
    </rPh>
    <rPh sb="2" eb="3">
      <t>カタ</t>
    </rPh>
    <rPh sb="4" eb="5">
      <t>トモ</t>
    </rPh>
    <phoneticPr fontId="6"/>
  </si>
  <si>
    <t>山 砂</t>
    <rPh sb="0" eb="1">
      <t>ヤマ</t>
    </rPh>
    <rPh sb="2" eb="3">
      <t>スナ</t>
    </rPh>
    <phoneticPr fontId="6"/>
  </si>
  <si>
    <t xml:space="preserve">    Ａ＝ｄ + 2a</t>
    <phoneticPr fontId="6"/>
  </si>
  <si>
    <t>A'：根切り幅(のり付の場合）</t>
    <rPh sb="3" eb="5">
      <t>ネギ</t>
    </rPh>
    <rPh sb="6" eb="7">
      <t>ハバ</t>
    </rPh>
    <rPh sb="10" eb="11">
      <t>ツキ</t>
    </rPh>
    <rPh sb="12" eb="14">
      <t>バアイ</t>
    </rPh>
    <phoneticPr fontId="6"/>
  </si>
  <si>
    <t>残  土  処  分</t>
    <rPh sb="0" eb="1">
      <t>ザン</t>
    </rPh>
    <rPh sb="3" eb="4">
      <t>ド</t>
    </rPh>
    <rPh sb="6" eb="10">
      <t>ショブン</t>
    </rPh>
    <phoneticPr fontId="6"/>
  </si>
  <si>
    <t>人力(構内敷き均し)</t>
    <rPh sb="0" eb="2">
      <t>ジンリキ</t>
    </rPh>
    <rPh sb="3" eb="5">
      <t>コウナイ</t>
    </rPh>
    <rPh sb="5" eb="6">
      <t>シ</t>
    </rPh>
    <rPh sb="7" eb="8">
      <t>ナラ</t>
    </rPh>
    <phoneticPr fontId="6"/>
  </si>
  <si>
    <t xml:space="preserve">    A'＝ｄ + 2a + b</t>
    <phoneticPr fontId="6"/>
  </si>
  <si>
    <t>機械(構内敷き均し)</t>
    <rPh sb="0" eb="2">
      <t>キカイ</t>
    </rPh>
    <rPh sb="3" eb="5">
      <t>コウナイ</t>
    </rPh>
    <rPh sb="5" eb="6">
      <t>シ</t>
    </rPh>
    <rPh sb="7" eb="8">
      <t>ナラ</t>
    </rPh>
    <phoneticPr fontId="6"/>
  </si>
  <si>
    <t>h1 :管底深さ</t>
    <rPh sb="4" eb="5">
      <t>カン</t>
    </rPh>
    <rPh sb="5" eb="6">
      <t>ソコ</t>
    </rPh>
    <rPh sb="6" eb="7">
      <t>フカ</t>
    </rPh>
    <phoneticPr fontId="6"/>
  </si>
  <si>
    <t>構  外  部  分</t>
    <rPh sb="0" eb="4">
      <t>コウガイ</t>
    </rPh>
    <rPh sb="6" eb="10">
      <t>ブブン</t>
    </rPh>
    <phoneticPr fontId="6"/>
  </si>
  <si>
    <t>h2 :砂利地業等の厚さ(山砂)</t>
    <rPh sb="4" eb="6">
      <t>ジャリ</t>
    </rPh>
    <rPh sb="6" eb="7">
      <t>ジギョウ</t>
    </rPh>
    <rPh sb="7" eb="8">
      <t>ギョウ</t>
    </rPh>
    <rPh sb="8" eb="9">
      <t>ナド</t>
    </rPh>
    <rPh sb="10" eb="11">
      <t>アツ</t>
    </rPh>
    <rPh sb="13" eb="14">
      <t>ヤマ</t>
    </rPh>
    <rPh sb="14" eb="15">
      <t>スナ</t>
    </rPh>
    <phoneticPr fontId="6"/>
  </si>
  <si>
    <t>機 械 運 搬 費</t>
    <rPh sb="0" eb="3">
      <t>キカイ</t>
    </rPh>
    <rPh sb="4" eb="7">
      <t>ウンパン</t>
    </rPh>
    <rPh sb="8" eb="9">
      <t>ヒ</t>
    </rPh>
    <phoneticPr fontId="6"/>
  </si>
  <si>
    <t>ﾊﾞｯｸﾎｳ</t>
    <phoneticPr fontId="6"/>
  </si>
  <si>
    <r>
      <t>0.2m</t>
    </r>
    <r>
      <rPr>
        <vertAlign val="superscript"/>
        <sz val="10"/>
        <rFont val="ＭＳ 明朝"/>
        <family val="1"/>
        <charset val="128"/>
      </rPr>
      <t>3</t>
    </r>
    <phoneticPr fontId="6"/>
  </si>
  <si>
    <t>台</t>
    <rPh sb="0" eb="1">
      <t>ダイ</t>
    </rPh>
    <phoneticPr fontId="6"/>
  </si>
  <si>
    <t>ｄ ：呼び径</t>
    <rPh sb="3" eb="4">
      <t>ヨ</t>
    </rPh>
    <rPh sb="5" eb="6">
      <t>ケイ</t>
    </rPh>
    <phoneticPr fontId="6"/>
  </si>
  <si>
    <t>ﾌﾞﾙﾄｰｻﾞ</t>
    <phoneticPr fontId="6"/>
  </si>
  <si>
    <t>3 t</t>
    <phoneticPr fontId="6"/>
  </si>
  <si>
    <t>ａ ：作業ゆとり幅</t>
    <rPh sb="3" eb="5">
      <t>サギョウ</t>
    </rPh>
    <rPh sb="8" eb="9">
      <t>ハバ</t>
    </rPh>
    <phoneticPr fontId="6"/>
  </si>
  <si>
    <t>合       計</t>
    <rPh sb="0" eb="9">
      <t>ゴウケイ</t>
    </rPh>
    <phoneticPr fontId="6"/>
  </si>
  <si>
    <t xml:space="preserve">    （直堀の場合は余幅）</t>
    <rPh sb="5" eb="6">
      <t>ジカ</t>
    </rPh>
    <rPh sb="6" eb="7">
      <t>ホリ</t>
    </rPh>
    <rPh sb="8" eb="10">
      <t>バアイ</t>
    </rPh>
    <rPh sb="11" eb="12">
      <t>ヨ</t>
    </rPh>
    <rPh sb="12" eb="13">
      <t>ハバ</t>
    </rPh>
    <phoneticPr fontId="6"/>
  </si>
  <si>
    <t>名     称</t>
    <rPh sb="0" eb="7">
      <t>メイショウ</t>
    </rPh>
    <phoneticPr fontId="6"/>
  </si>
  <si>
    <t>摘    要</t>
    <rPh sb="0" eb="6">
      <t>テキヨウ</t>
    </rPh>
    <phoneticPr fontId="6"/>
  </si>
  <si>
    <t>金    額</t>
    <rPh sb="0" eb="6">
      <t>キンガク</t>
    </rPh>
    <phoneticPr fontId="6"/>
  </si>
  <si>
    <t>ｂ ：のり幅</t>
    <rPh sb="5" eb="6">
      <t>ハバ</t>
    </rPh>
    <phoneticPr fontId="6"/>
  </si>
  <si>
    <t>※2</t>
    <phoneticPr fontId="6"/>
  </si>
  <si>
    <t>矢板長</t>
    <rPh sb="0" eb="2">
      <t>ヤイタ</t>
    </rPh>
    <rPh sb="2" eb="3">
      <t>チョウ</t>
    </rPh>
    <phoneticPr fontId="6"/>
  </si>
  <si>
    <t>[ｍ]</t>
    <phoneticPr fontId="6"/>
  </si>
  <si>
    <t>矢板工(両側)</t>
    <rPh sb="0" eb="2">
      <t>ヤイタ</t>
    </rPh>
    <rPh sb="2" eb="3">
      <t>コウ</t>
    </rPh>
    <rPh sb="4" eb="6">
      <t>リョウガワ</t>
    </rPh>
    <phoneticPr fontId="6"/>
  </si>
  <si>
    <t>イ．直堀リの場合（根切り深さ2.0ｍ未満に適用する。）</t>
    <rPh sb="2" eb="3">
      <t>ジカ</t>
    </rPh>
    <rPh sb="3" eb="4">
      <t>ホリ</t>
    </rPh>
    <rPh sb="6" eb="8">
      <t>バアイ</t>
    </rPh>
    <rPh sb="9" eb="11">
      <t>ネギ</t>
    </rPh>
    <rPh sb="12" eb="13">
      <t>フカ</t>
    </rPh>
    <rPh sb="18" eb="20">
      <t>ミマン</t>
    </rPh>
    <rPh sb="21" eb="23">
      <t>テキヨウ</t>
    </rPh>
    <phoneticPr fontId="6"/>
  </si>
  <si>
    <t>・木矢板</t>
    <rPh sb="1" eb="2">
      <t>キ</t>
    </rPh>
    <rPh sb="2" eb="3">
      <t>ヤ</t>
    </rPh>
    <rPh sb="3" eb="4">
      <t>イタ</t>
    </rPh>
    <phoneticPr fontId="6"/>
  </si>
  <si>
    <t xml:space="preserve">   Ｑ＝Ａ×Ｈ×Ｌ、根切り幅Ａ(ｍ)は</t>
    <rPh sb="11" eb="13">
      <t>ネギ</t>
    </rPh>
    <rPh sb="14" eb="15">
      <t>ハバ</t>
    </rPh>
    <phoneticPr fontId="6"/>
  </si>
  <si>
    <t>・軽量鋼矢板</t>
    <rPh sb="1" eb="3">
      <t>ケイリョウ</t>
    </rPh>
    <rPh sb="3" eb="4">
      <t>コウ</t>
    </rPh>
    <rPh sb="4" eb="6">
      <t>ヤイタ</t>
    </rPh>
    <phoneticPr fontId="6"/>
  </si>
  <si>
    <t>Ｈ</t>
    <phoneticPr fontId="6"/>
  </si>
  <si>
    <t>＜1.0ｍの場合</t>
    <rPh sb="6" eb="8">
      <t>バアイ</t>
    </rPh>
    <phoneticPr fontId="6"/>
  </si>
  <si>
    <t>Ａ＝ｄ＋0.4</t>
    <phoneticPr fontId="6"/>
  </si>
  <si>
    <t>1.0≦Ｈ</t>
    <phoneticPr fontId="6"/>
  </si>
  <si>
    <t>＜2.0ｍの場合</t>
    <rPh sb="6" eb="8">
      <t>バアイ</t>
    </rPh>
    <phoneticPr fontId="6"/>
  </si>
  <si>
    <t>Ａ＝ｄ＋0.8</t>
    <phoneticPr fontId="6"/>
  </si>
  <si>
    <t>支保工</t>
    <rPh sb="0" eb="1">
      <t>シ</t>
    </rPh>
    <rPh sb="1" eb="2">
      <t>ホ</t>
    </rPh>
    <rPh sb="2" eb="3">
      <t>コウ</t>
    </rPh>
    <phoneticPr fontId="6"/>
  </si>
  <si>
    <t>掘削深さ 2.0m未満</t>
    <rPh sb="0" eb="1">
      <t>ホリ</t>
    </rPh>
    <rPh sb="1" eb="2">
      <t>サク</t>
    </rPh>
    <rPh sb="2" eb="3">
      <t>フカ</t>
    </rPh>
    <rPh sb="9" eb="11">
      <t>ミマン</t>
    </rPh>
    <phoneticPr fontId="6"/>
  </si>
  <si>
    <t>(両側）</t>
    <rPh sb="1" eb="3">
      <t>リョウガワ</t>
    </rPh>
    <phoneticPr fontId="6"/>
  </si>
  <si>
    <t>掘削深さ 2.0m以上</t>
    <rPh sb="0" eb="1">
      <t>ホリ</t>
    </rPh>
    <rPh sb="1" eb="2">
      <t>サク</t>
    </rPh>
    <rPh sb="2" eb="3">
      <t>フカ</t>
    </rPh>
    <rPh sb="9" eb="11">
      <t>イジョウ</t>
    </rPh>
    <phoneticPr fontId="6"/>
  </si>
  <si>
    <t>ロ．のり付の場合 (根切り深さ2.0ｍ以上に適用する。）</t>
    <rPh sb="4" eb="5">
      <t>ツキ</t>
    </rPh>
    <rPh sb="6" eb="8">
      <t>バアイ</t>
    </rPh>
    <rPh sb="10" eb="12">
      <t>ネギ</t>
    </rPh>
    <rPh sb="13" eb="14">
      <t>フカ</t>
    </rPh>
    <rPh sb="19" eb="21">
      <t>イジョウ</t>
    </rPh>
    <rPh sb="22" eb="24">
      <t>テキヨウ</t>
    </rPh>
    <phoneticPr fontId="6"/>
  </si>
  <si>
    <t>合             計</t>
    <rPh sb="0" eb="15">
      <t>ゴウケイ</t>
    </rPh>
    <phoneticPr fontId="6"/>
  </si>
  <si>
    <t xml:space="preserve">   Ｑ＝Ａ'×Ｈ×Ｌ、根切り幅Ａ'(ｍ)は</t>
    <rPh sb="12" eb="14">
      <t>ネギ</t>
    </rPh>
    <rPh sb="15" eb="16">
      <t>ハバ</t>
    </rPh>
    <phoneticPr fontId="6"/>
  </si>
  <si>
    <t>決   定   金   額</t>
    <rPh sb="0" eb="5">
      <t>ケッテイ</t>
    </rPh>
    <rPh sb="8" eb="13">
      <t>キンガク</t>
    </rPh>
    <phoneticPr fontId="6"/>
  </si>
  <si>
    <t>2.0≦Ｈ</t>
    <phoneticPr fontId="6"/>
  </si>
  <si>
    <t>＜5.0ｍの場合</t>
    <rPh sb="6" eb="8">
      <t>バアイ</t>
    </rPh>
    <phoneticPr fontId="6"/>
  </si>
  <si>
    <t>Ａ'＝ｄ+0.6+0.3Ｈ</t>
    <phoneticPr fontId="6"/>
  </si>
  <si>
    <t>注１</t>
    <rPh sb="0" eb="1">
      <t>チュウ</t>
    </rPh>
    <phoneticPr fontId="6"/>
  </si>
  <si>
    <t>人力は下記により適用する。</t>
    <rPh sb="0" eb="2">
      <t>ジンリキ</t>
    </rPh>
    <rPh sb="3" eb="5">
      <t>カキ</t>
    </rPh>
    <rPh sb="8" eb="10">
      <t>テキヨウ</t>
    </rPh>
    <phoneticPr fontId="6"/>
  </si>
  <si>
    <t>1)</t>
    <phoneticPr fontId="6"/>
  </si>
  <si>
    <t>機械施工が不可能な場合。</t>
    <rPh sb="0" eb="2">
      <t>キカイ</t>
    </rPh>
    <rPh sb="2" eb="4">
      <t>セコウ</t>
    </rPh>
    <rPh sb="5" eb="8">
      <t>フカノウ</t>
    </rPh>
    <rPh sb="9" eb="11">
      <t>バアイ</t>
    </rPh>
    <phoneticPr fontId="6"/>
  </si>
  <si>
    <t>ハ．山止工法の場合</t>
    <rPh sb="2" eb="3">
      <t>ヤマ</t>
    </rPh>
    <rPh sb="3" eb="4">
      <t>ト</t>
    </rPh>
    <rPh sb="4" eb="6">
      <t>コウホウ</t>
    </rPh>
    <rPh sb="7" eb="9">
      <t>バアイ</t>
    </rPh>
    <phoneticPr fontId="6"/>
  </si>
  <si>
    <t>2)</t>
    <phoneticPr fontId="6"/>
  </si>
  <si>
    <t>排水配管堀削底部の床付処理</t>
    <rPh sb="0" eb="2">
      <t>ハイスイ</t>
    </rPh>
    <rPh sb="2" eb="4">
      <t>ハイカン</t>
    </rPh>
    <rPh sb="4" eb="5">
      <t>ホリ</t>
    </rPh>
    <rPh sb="5" eb="6">
      <t>サク</t>
    </rPh>
    <rPh sb="6" eb="8">
      <t>テイブ</t>
    </rPh>
    <rPh sb="9" eb="10">
      <t>トコ</t>
    </rPh>
    <rPh sb="10" eb="11">
      <t>ツ</t>
    </rPh>
    <rPh sb="11" eb="13">
      <t>ショリ</t>
    </rPh>
    <phoneticPr fontId="6"/>
  </si>
  <si>
    <t>(根切り深さ1.5ｍ以上で地盤状況により適用する。</t>
    <rPh sb="1" eb="3">
      <t>ネギ</t>
    </rPh>
    <rPh sb="4" eb="5">
      <t>フカ</t>
    </rPh>
    <rPh sb="10" eb="12">
      <t>イジョウ</t>
    </rPh>
    <rPh sb="13" eb="15">
      <t>ジバン</t>
    </rPh>
    <rPh sb="15" eb="17">
      <t>ジョウキョウ</t>
    </rPh>
    <rPh sb="20" eb="22">
      <t>テキヨウ</t>
    </rPh>
    <phoneticPr fontId="6"/>
  </si>
  <si>
    <t>注２</t>
    <rPh sb="0" eb="1">
      <t>チュウ</t>
    </rPh>
    <phoneticPr fontId="6"/>
  </si>
  <si>
    <t>一般排水配管工事に適用する。</t>
    <rPh sb="0" eb="2">
      <t>イッパン</t>
    </rPh>
    <rPh sb="2" eb="4">
      <t>ハイスイ</t>
    </rPh>
    <rPh sb="4" eb="6">
      <t>ハイカン</t>
    </rPh>
    <rPh sb="6" eb="8">
      <t>コウジ</t>
    </rPh>
    <rPh sb="9" eb="11">
      <t>テキヨウ</t>
    </rPh>
    <phoneticPr fontId="6"/>
  </si>
  <si>
    <t>矢板工事を別途計上する。）</t>
    <rPh sb="0" eb="2">
      <t>ヤイタ</t>
    </rPh>
    <rPh sb="2" eb="4">
      <t>コウジ</t>
    </rPh>
    <rPh sb="5" eb="7">
      <t>ベット</t>
    </rPh>
    <rPh sb="7" eb="9">
      <t>ケイジョウ</t>
    </rPh>
    <phoneticPr fontId="6"/>
  </si>
  <si>
    <t>※１</t>
    <phoneticPr fontId="6"/>
  </si>
  <si>
    <t>山砂単価</t>
    <rPh sb="0" eb="1">
      <t>ヤマ</t>
    </rPh>
    <rPh sb="1" eb="2">
      <t>スナ</t>
    </rPh>
    <rPh sb="2" eb="4">
      <t>タンカ</t>
    </rPh>
    <phoneticPr fontId="6"/>
  </si>
  <si>
    <t>Ｑ＝Ａ×Ｈ×Ｌ、根切り幅Ａ(ｍ)は</t>
    <rPh sb="8" eb="10">
      <t>ネギ</t>
    </rPh>
    <rPh sb="11" eb="12">
      <t>ハバ</t>
    </rPh>
    <phoneticPr fontId="6"/>
  </si>
  <si>
    <t>※２</t>
    <phoneticPr fontId="6"/>
  </si>
  <si>
    <t>木矢板長さ</t>
    <rPh sb="0" eb="1">
      <t>キ</t>
    </rPh>
    <rPh sb="1" eb="3">
      <t>ヤイタ</t>
    </rPh>
    <rPh sb="3" eb="4">
      <t>ナガ</t>
    </rPh>
    <phoneticPr fontId="6"/>
  </si>
  <si>
    <t>1.5 1.8 2.1 2.4 2.7 から選択｡</t>
    <rPh sb="22" eb="24">
      <t>センタク</t>
    </rPh>
    <phoneticPr fontId="6"/>
  </si>
  <si>
    <t>Ａ＝ｄ＋0.6</t>
    <phoneticPr fontId="6"/>
  </si>
  <si>
    <t>軽量鋼矢板長さ</t>
    <rPh sb="0" eb="2">
      <t>ケイリョウ</t>
    </rPh>
    <rPh sb="2" eb="3">
      <t>コウ</t>
    </rPh>
    <rPh sb="3" eb="5">
      <t>ヤイタ</t>
    </rPh>
    <rPh sb="5" eb="6">
      <t>ナガ</t>
    </rPh>
    <phoneticPr fontId="6"/>
  </si>
  <si>
    <t>2.0 2.5 3.0 3.5 4.0 から選択｡</t>
    <rPh sb="22" eb="24">
      <t>センタク</t>
    </rPh>
    <phoneticPr fontId="6"/>
  </si>
  <si>
    <t>Ａ＝ｄ＋1.2</t>
    <phoneticPr fontId="6"/>
  </si>
  <si>
    <t>根 切 埋 戻 工 事 集 計 表  (その２）</t>
    <rPh sb="0" eb="7">
      <t>ネギリウメモドシ</t>
    </rPh>
    <rPh sb="8" eb="11">
      <t>コウジ</t>
    </rPh>
    <rPh sb="12" eb="15">
      <t>シュウケイ</t>
    </rPh>
    <rPh sb="16" eb="17">
      <t>ヒョウ</t>
    </rPh>
    <phoneticPr fontId="6"/>
  </si>
  <si>
    <t>設   備</t>
    <rPh sb="0" eb="5">
      <t>セツビ</t>
    </rPh>
    <phoneticPr fontId="6"/>
  </si>
  <si>
    <t>区         間</t>
    <rPh sb="0" eb="11">
      <t>クカン</t>
    </rPh>
    <phoneticPr fontId="6"/>
  </si>
  <si>
    <r>
      <t>ｈ</t>
    </r>
    <r>
      <rPr>
        <vertAlign val="subscript"/>
        <sz val="10"/>
        <rFont val="ＭＳ 明朝"/>
        <family val="1"/>
        <charset val="128"/>
      </rPr>
      <t>1</t>
    </r>
    <phoneticPr fontId="6"/>
  </si>
  <si>
    <t>ｄ</t>
    <phoneticPr fontId="6"/>
  </si>
  <si>
    <t>Ａ</t>
    <phoneticPr fontId="6"/>
  </si>
  <si>
    <t>Ｌ</t>
    <phoneticPr fontId="6"/>
  </si>
  <si>
    <r>
      <t>根切り(m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rPh sb="0" eb="1">
      <t>ネ</t>
    </rPh>
    <rPh sb="1" eb="2">
      <t>キ</t>
    </rPh>
    <phoneticPr fontId="6"/>
  </si>
  <si>
    <r>
      <t>埋戻し(m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rPh sb="0" eb="1">
      <t>ウ</t>
    </rPh>
    <rPh sb="1" eb="2">
      <t>モド</t>
    </rPh>
    <phoneticPr fontId="6"/>
  </si>
  <si>
    <r>
      <t>残土処分(m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rPh sb="0" eb="1">
      <t>ザン</t>
    </rPh>
    <rPh sb="1" eb="2">
      <t>ド</t>
    </rPh>
    <rPh sb="2" eb="4">
      <t>ショブン</t>
    </rPh>
    <phoneticPr fontId="6"/>
  </si>
  <si>
    <t>矢板</t>
    <rPh sb="0" eb="2">
      <t>ヤイタ</t>
    </rPh>
    <phoneticPr fontId="6"/>
  </si>
  <si>
    <t>管底深</t>
    <rPh sb="0" eb="1">
      <t>カン</t>
    </rPh>
    <rPh sb="1" eb="2">
      <t>ソコ</t>
    </rPh>
    <rPh sb="2" eb="3">
      <t>フカ</t>
    </rPh>
    <phoneticPr fontId="6"/>
  </si>
  <si>
    <t>口径</t>
    <rPh sb="0" eb="2">
      <t>コウケイ</t>
    </rPh>
    <phoneticPr fontId="6"/>
  </si>
  <si>
    <t>底幅</t>
    <rPh sb="0" eb="1">
      <t>ソコ</t>
    </rPh>
    <rPh sb="1" eb="2">
      <t>ハバ</t>
    </rPh>
    <phoneticPr fontId="6"/>
  </si>
  <si>
    <t>深さ</t>
    <rPh sb="0" eb="1">
      <t>フカ</t>
    </rPh>
    <phoneticPr fontId="6"/>
  </si>
  <si>
    <t>長さ</t>
    <rPh sb="0" eb="1">
      <t>ナガ</t>
    </rPh>
    <phoneticPr fontId="6"/>
  </si>
  <si>
    <r>
      <t>Ｑ</t>
    </r>
    <r>
      <rPr>
        <vertAlign val="subscript"/>
        <sz val="10"/>
        <rFont val="ＭＳ 明朝"/>
        <family val="1"/>
        <charset val="128"/>
      </rPr>
      <t>1</t>
    </r>
    <phoneticPr fontId="6"/>
  </si>
  <si>
    <r>
      <t>Ｑ</t>
    </r>
    <r>
      <rPr>
        <vertAlign val="subscript"/>
        <sz val="10"/>
        <rFont val="ＭＳ 明朝"/>
        <family val="1"/>
        <charset val="128"/>
      </rPr>
      <t>2</t>
    </r>
    <phoneticPr fontId="6"/>
  </si>
  <si>
    <r>
      <t>Ｑ</t>
    </r>
    <r>
      <rPr>
        <vertAlign val="subscript"/>
        <sz val="10"/>
        <rFont val="ＭＳ 明朝"/>
        <family val="1"/>
        <charset val="128"/>
      </rPr>
      <t>3</t>
    </r>
    <phoneticPr fontId="6"/>
  </si>
  <si>
    <r>
      <t>Ｑ</t>
    </r>
    <r>
      <rPr>
        <vertAlign val="subscript"/>
        <sz val="10"/>
        <rFont val="ＭＳ 明朝"/>
        <family val="1"/>
        <charset val="128"/>
      </rPr>
      <t>4</t>
    </r>
    <phoneticPr fontId="6"/>
  </si>
  <si>
    <r>
      <t>Ｑ</t>
    </r>
    <r>
      <rPr>
        <vertAlign val="subscript"/>
        <sz val="10"/>
        <rFont val="ＭＳ 明朝"/>
        <family val="1"/>
        <charset val="128"/>
      </rPr>
      <t>5</t>
    </r>
    <phoneticPr fontId="6"/>
  </si>
  <si>
    <t>板長</t>
    <rPh sb="0" eb="1">
      <t>イタ</t>
    </rPh>
    <rPh sb="1" eb="2">
      <t>ナガ</t>
    </rPh>
    <phoneticPr fontId="6"/>
  </si>
  <si>
    <t>延長さ</t>
    <rPh sb="0" eb="1">
      <t>ノ</t>
    </rPh>
    <rPh sb="1" eb="2">
      <t>ナガ</t>
    </rPh>
    <phoneticPr fontId="6"/>
  </si>
  <si>
    <t>(深さＨ)～(深さＨ)(mm)</t>
    <rPh sb="1" eb="2">
      <t>フカ</t>
    </rPh>
    <rPh sb="7" eb="8">
      <t>フカ</t>
    </rPh>
    <phoneticPr fontId="6"/>
  </si>
  <si>
    <t>(mm)</t>
    <phoneticPr fontId="6"/>
  </si>
  <si>
    <t>(Ａ)</t>
    <phoneticPr fontId="6"/>
  </si>
  <si>
    <t>人(床付)</t>
    <rPh sb="0" eb="1">
      <t>ヒト</t>
    </rPh>
    <rPh sb="2" eb="3">
      <t>トコ</t>
    </rPh>
    <rPh sb="3" eb="4">
      <t>ツキ</t>
    </rPh>
    <phoneticPr fontId="6"/>
  </si>
  <si>
    <r>
      <t>機(0.2m</t>
    </r>
    <r>
      <rPr>
        <vertAlign val="superscript"/>
        <sz val="9"/>
        <rFont val="ＭＳ 明朝"/>
        <family val="1"/>
        <charset val="128"/>
      </rPr>
      <t>3</t>
    </r>
    <r>
      <rPr>
        <sz val="9"/>
        <rFont val="ＭＳ 明朝"/>
        <family val="1"/>
        <charset val="128"/>
      </rPr>
      <t>)</t>
    </r>
    <rPh sb="0" eb="1">
      <t>キ</t>
    </rPh>
    <phoneticPr fontId="6"/>
  </si>
  <si>
    <t>山砂</t>
    <rPh sb="0" eb="1">
      <t>ヤマ</t>
    </rPh>
    <rPh sb="1" eb="2">
      <t>スナ</t>
    </rPh>
    <phoneticPr fontId="6"/>
  </si>
  <si>
    <t>人力</t>
    <rPh sb="0" eb="2">
      <t>ジンリキ</t>
    </rPh>
    <phoneticPr fontId="6"/>
  </si>
  <si>
    <t>機械</t>
    <rPh sb="0" eb="2">
      <t>キカイ</t>
    </rPh>
    <phoneticPr fontId="6"/>
  </si>
  <si>
    <t>(</t>
    <phoneticPr fontId="6"/>
  </si>
  <si>
    <t>H)～</t>
    <phoneticPr fontId="6"/>
  </si>
  <si>
    <t>H)</t>
    <phoneticPr fontId="6"/>
  </si>
  <si>
    <t>計</t>
    <rPh sb="0" eb="1">
      <t>ケイ</t>
    </rPh>
    <phoneticPr fontId="6"/>
  </si>
  <si>
    <t>注）</t>
    <rPh sb="0" eb="1">
      <t>チュウ</t>
    </rPh>
    <phoneticPr fontId="6"/>
  </si>
  <si>
    <t>①</t>
    <phoneticPr fontId="6"/>
  </si>
  <si>
    <t>Aは直堀りの場合を示し、のり付工法の場合AはA'と読替える。</t>
    <rPh sb="2" eb="3">
      <t>ジカ</t>
    </rPh>
    <rPh sb="3" eb="4">
      <t>ホリ</t>
    </rPh>
    <rPh sb="6" eb="8">
      <t>バアイ</t>
    </rPh>
    <rPh sb="9" eb="10">
      <t>シメ</t>
    </rPh>
    <rPh sb="14" eb="15">
      <t>ツキ</t>
    </rPh>
    <rPh sb="15" eb="17">
      <t>コウホウ</t>
    </rPh>
    <rPh sb="18" eb="20">
      <t>バアイ</t>
    </rPh>
    <rPh sb="25" eb="27">
      <t>ヨミカ</t>
    </rPh>
    <phoneticPr fontId="6"/>
  </si>
  <si>
    <t>②</t>
    <phoneticPr fontId="6"/>
  </si>
  <si>
    <r>
      <t>根切り、埋戻しの「機械施工」の適用機械はﾊﾞｯｸﾎｳ0.2m</t>
    </r>
    <r>
      <rPr>
        <vertAlign val="superscript"/>
        <sz val="9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及びﾀﾝﾊﾟとし､残土処分の｢機械施工｣の適用機械はﾌﾞﾙﾄｰｻﾞ3tとする。</t>
    </r>
    <rPh sb="0" eb="2">
      <t>ネギ</t>
    </rPh>
    <rPh sb="4" eb="6">
      <t>ウメモド</t>
    </rPh>
    <rPh sb="9" eb="11">
      <t>キカイ</t>
    </rPh>
    <rPh sb="11" eb="13">
      <t>セコウ</t>
    </rPh>
    <rPh sb="15" eb="17">
      <t>テキヨウ</t>
    </rPh>
    <rPh sb="17" eb="19">
      <t>キカイ</t>
    </rPh>
    <rPh sb="31" eb="32">
      <t>オヨ</t>
    </rPh>
    <rPh sb="40" eb="41">
      <t>ザン</t>
    </rPh>
    <rPh sb="41" eb="42">
      <t>ド</t>
    </rPh>
    <rPh sb="42" eb="44">
      <t>ショブン</t>
    </rPh>
    <rPh sb="46" eb="48">
      <t>キカイ</t>
    </rPh>
    <rPh sb="48" eb="50">
      <t>セコウ</t>
    </rPh>
    <rPh sb="52" eb="54">
      <t>テキヨウ</t>
    </rPh>
    <rPh sb="54" eb="56">
      <t>キカイ</t>
    </rPh>
    <phoneticPr fontId="6"/>
  </si>
  <si>
    <t>③</t>
    <phoneticPr fontId="6"/>
  </si>
  <si>
    <t>管径の呼び径が200A以下については､根切り土量すべて埋戻すものとし、残土は計上しない。</t>
    <rPh sb="0" eb="2">
      <t>カンケイ</t>
    </rPh>
    <rPh sb="3" eb="4">
      <t>ヨ</t>
    </rPh>
    <rPh sb="5" eb="6">
      <t>ケイ</t>
    </rPh>
    <rPh sb="11" eb="13">
      <t>イカ</t>
    </rPh>
    <rPh sb="19" eb="21">
      <t>ネギ</t>
    </rPh>
    <rPh sb="22" eb="23">
      <t>ド</t>
    </rPh>
    <rPh sb="23" eb="24">
      <t>リョウ</t>
    </rPh>
    <rPh sb="27" eb="29">
      <t>ウメモド</t>
    </rPh>
    <rPh sb="35" eb="36">
      <t>ザン</t>
    </rPh>
    <rPh sb="36" eb="37">
      <t>ド</t>
    </rPh>
    <rPh sb="38" eb="40">
      <t>ケイジョウ</t>
    </rPh>
    <phoneticPr fontId="6"/>
  </si>
  <si>
    <t>④</t>
    <phoneticPr fontId="6"/>
  </si>
  <si>
    <r>
      <t>Ｑ</t>
    </r>
    <r>
      <rPr>
        <vertAlign val="subscript"/>
        <sz val="9"/>
        <rFont val="ＭＳ 明朝"/>
        <family val="1"/>
        <charset val="128"/>
      </rPr>
      <t>1</t>
    </r>
    <r>
      <rPr>
        <sz val="10"/>
        <rFont val="ＭＳ 明朝"/>
        <family val="1"/>
        <charset val="128"/>
      </rPr>
      <t>=Ａ×Ｌ×0.1､Ｑ</t>
    </r>
    <r>
      <rPr>
        <vertAlign val="subscript"/>
        <sz val="9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=Ａ×Ｌ×ｈ1(m)､Ｑ</t>
    </r>
    <r>
      <rPr>
        <vertAlign val="subscript"/>
        <sz val="9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=Ａ×Ｌ×(d + 0.2)、Ｑ</t>
    </r>
    <r>
      <rPr>
        <vertAlign val="subscript"/>
        <sz val="9"/>
        <rFont val="ＭＳ 明朝"/>
        <family val="1"/>
        <charset val="128"/>
      </rPr>
      <t>4</t>
    </r>
    <r>
      <rPr>
        <sz val="10"/>
        <rFont val="ＭＳ 明朝"/>
        <family val="1"/>
        <charset val="128"/>
      </rPr>
      <t>=Ｑ</t>
    </r>
    <r>
      <rPr>
        <vertAlign val="subscript"/>
        <sz val="9"/>
        <rFont val="ＭＳ 明朝"/>
        <family val="1"/>
        <charset val="128"/>
      </rPr>
      <t>1</t>
    </r>
    <r>
      <rPr>
        <sz val="10"/>
        <rFont val="ＭＳ 明朝"/>
        <family val="1"/>
        <charset val="128"/>
      </rPr>
      <t xml:space="preserve"> + Ｑ</t>
    </r>
    <r>
      <rPr>
        <vertAlign val="subscript"/>
        <sz val="9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 - Ｑ</t>
    </r>
    <r>
      <rPr>
        <vertAlign val="subscript"/>
        <sz val="9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、Ｑ</t>
    </r>
    <r>
      <rPr>
        <vertAlign val="subscript"/>
        <sz val="9"/>
        <rFont val="ＭＳ 明朝"/>
        <family val="1"/>
        <charset val="128"/>
      </rPr>
      <t>5</t>
    </r>
    <r>
      <rPr>
        <sz val="10"/>
        <rFont val="ＭＳ 明朝"/>
        <family val="1"/>
        <charset val="128"/>
      </rPr>
      <t>=Ｑ</t>
    </r>
    <r>
      <rPr>
        <vertAlign val="subscript"/>
        <sz val="9"/>
        <rFont val="ＭＳ 明朝"/>
        <family val="1"/>
        <charset val="128"/>
      </rPr>
      <t>3</t>
    </r>
    <phoneticPr fontId="6"/>
  </si>
  <si>
    <t>集   計   表</t>
    <rPh sb="0" eb="5">
      <t>シュウケイ</t>
    </rPh>
    <rPh sb="8" eb="9">
      <t>ヒョウ</t>
    </rPh>
    <phoneticPr fontId="6"/>
  </si>
  <si>
    <t>工事種目</t>
    <rPh sb="0" eb="2">
      <t>コウジ</t>
    </rPh>
    <rPh sb="2" eb="4">
      <t>シュモク</t>
    </rPh>
    <phoneticPr fontId="6"/>
  </si>
  <si>
    <t>摘  要</t>
    <rPh sb="0" eb="4">
      <t>テキヨウ</t>
    </rPh>
    <phoneticPr fontId="6"/>
  </si>
  <si>
    <t xml:space="preserve">数                          量  </t>
    <rPh sb="0" eb="28">
      <t>スウリョウ</t>
    </rPh>
    <phoneticPr fontId="6"/>
  </si>
  <si>
    <t>小計</t>
    <rPh sb="0" eb="2">
      <t>ショウケイ</t>
    </rPh>
    <phoneticPr fontId="6"/>
  </si>
  <si>
    <t>計上</t>
    <rPh sb="0" eb="2">
      <t>ケイジョウ</t>
    </rPh>
    <phoneticPr fontId="6"/>
  </si>
  <si>
    <t>数量</t>
    <rPh sb="0" eb="2">
      <t>スウリョウ</t>
    </rPh>
    <phoneticPr fontId="6"/>
  </si>
  <si>
    <t>衛生器具設備</t>
    <rPh sb="0" eb="2">
      <t>エイセイ</t>
    </rPh>
    <rPh sb="2" eb="4">
      <t>キグ</t>
    </rPh>
    <rPh sb="4" eb="6">
      <t>セツビ</t>
    </rPh>
    <phoneticPr fontId="6"/>
  </si>
  <si>
    <t>掃除用流し</t>
  </si>
  <si>
    <t>洗濯機パン</t>
  </si>
  <si>
    <t>化粧鏡</t>
  </si>
  <si>
    <t>低リップ壁掛小便器</t>
  </si>
  <si>
    <t>幼児用壁掛小便器</t>
  </si>
  <si>
    <t>ベビーシート</t>
  </si>
  <si>
    <t>ベビーチェア</t>
  </si>
  <si>
    <t>可動式（ﾊﾈ上げ)手摺</t>
  </si>
  <si>
    <t>ステンレス流しセット</t>
  </si>
  <si>
    <t>ステンレスキャビネット</t>
  </si>
  <si>
    <t>洋風便器</t>
  </si>
  <si>
    <t>幼児用便器</t>
  </si>
  <si>
    <t>乳児用バス</t>
  </si>
  <si>
    <t>手洗器セット</t>
  </si>
  <si>
    <t>手洗器</t>
  </si>
  <si>
    <t>Ｌ型手摺</t>
  </si>
  <si>
    <t>横水栓</t>
  </si>
  <si>
    <t>洗濯機用水栓</t>
  </si>
  <si>
    <t>幼児用流し</t>
  </si>
  <si>
    <t>児童用流し</t>
  </si>
  <si>
    <t>学童用流し</t>
  </si>
  <si>
    <t>ミニキッチン</t>
  </si>
  <si>
    <t>ステンレス流し</t>
  </si>
  <si>
    <t>吊戸棚</t>
  </si>
  <si>
    <t>レンジフード</t>
  </si>
  <si>
    <t>(TOTO)</t>
  </si>
  <si>
    <t>(TOTO)</t>
    <phoneticPr fontId="3"/>
  </si>
  <si>
    <t>CS597BMS</t>
    <phoneticPr fontId="3"/>
  </si>
  <si>
    <t>CS3130B</t>
    <phoneticPr fontId="3"/>
  </si>
  <si>
    <t>UFS900WR(自己発電ﾀｲﾌﾟ)</t>
    <phoneticPr fontId="3"/>
  </si>
  <si>
    <t>U310GY(ﾌﾗｯｼｭﾊﾞﾙﾌﾞﾀｲﾌﾟ)</t>
    <phoneticPr fontId="3"/>
  </si>
  <si>
    <t>BH27</t>
    <phoneticPr fontId="3"/>
  </si>
  <si>
    <t>ｻｰﾓｽﾀｯﾄ混合水栓TBV03425P形排水ﾄﾗｯﾌﾟ他付属品共</t>
    <phoneticPr fontId="3"/>
  </si>
  <si>
    <t>SK322</t>
    <phoneticPr fontId="3"/>
  </si>
  <si>
    <t xml:space="preserve">混合水栓TMH20-1A S排水ﾄﾗｯﾌﾟ ﾘﾑｶﾊﾞｰ共 </t>
    <phoneticPr fontId="3"/>
  </si>
  <si>
    <t>LSE870RNBFR</t>
    <phoneticPr fontId="3"/>
  </si>
  <si>
    <t>自動水栓､電気温水器組込､､Sﾄﾗｯﾌﾟ</t>
    <phoneticPr fontId="3"/>
  </si>
  <si>
    <t>L30DM</t>
    <phoneticPr fontId="3"/>
  </si>
  <si>
    <t>P形排水ﾄﾗｯﾌﾟ台付自動混合水栓TENA51A</t>
    <phoneticPr fontId="3"/>
  </si>
  <si>
    <t>PW640N2W</t>
    <phoneticPr fontId="3"/>
  </si>
  <si>
    <t>縦引き排水ﾄﾗｯﾌﾟ共</t>
    <phoneticPr fontId="3"/>
  </si>
  <si>
    <t>YKA25S</t>
    <phoneticPr fontId="3"/>
  </si>
  <si>
    <t>YKA16S(ｺｰﾅｰﾀｲﾌﾟ)</t>
    <phoneticPr fontId="3"/>
  </si>
  <si>
    <t>樹脂被覆ﾀｲﾌﾟ</t>
    <phoneticPr fontId="3"/>
  </si>
  <si>
    <t>T112CL10</t>
    <phoneticPr fontId="3"/>
  </si>
  <si>
    <t>T112HK7R</t>
    <phoneticPr fontId="3"/>
  </si>
  <si>
    <t>YM3580FC</t>
    <phoneticPr fontId="3"/>
  </si>
  <si>
    <t>T28AUNH13</t>
  </si>
  <si>
    <t>TW11GR</t>
  </si>
  <si>
    <t>(ｱｲｶ)</t>
    <phoneticPr fontId="3"/>
  </si>
  <si>
    <t>KMV112AGW1(H=400)</t>
    <phoneticPr fontId="3"/>
  </si>
  <si>
    <t>自動水栓E1700L×2､排水金具､ｷｬﾋﾞﾈｯﾄ付</t>
    <phoneticPr fontId="3"/>
  </si>
  <si>
    <t>KMV112AGW1(H=450)</t>
    <phoneticPr fontId="3"/>
  </si>
  <si>
    <t>KMV112AGW1(H=650)</t>
    <phoneticPr fontId="3"/>
  </si>
  <si>
    <t>KMV114AGW1(H=650)</t>
    <phoneticPr fontId="3"/>
  </si>
  <si>
    <t>自動水栓E1700L×4､排水金具､ｷｬﾋﾞﾈｯﾄ付</t>
    <phoneticPr fontId="3"/>
  </si>
  <si>
    <t>(LIXIL)</t>
    <phoneticPr fontId="3"/>
  </si>
  <si>
    <t>DNK15LFWF200L</t>
    <phoneticPr fontId="3"/>
  </si>
  <si>
    <t>IHﾋｰﾀｰ1口､ｼﾝｸﾞﾙﾚﾊﾞｰ水栓､排水金具付</t>
    <phoneticPr fontId="3"/>
  </si>
  <si>
    <t>GKF-S100SYRR</t>
    <phoneticPr fontId="3"/>
  </si>
  <si>
    <t>ｼﾝｸﾞﾙﾚﾊﾞｰ水栓､排水金具付</t>
    <phoneticPr fontId="3"/>
  </si>
  <si>
    <t>GXI-U-180RAHT-M8STFSL</t>
    <phoneticPr fontId="3"/>
  </si>
  <si>
    <t>IHﾋｰﾀｰ3口､ｼﾝｸﾞﾙﾚﾊﾞｰ水栓､排水金具付</t>
    <phoneticPr fontId="3"/>
  </si>
  <si>
    <t>GXI-TT-45-L</t>
    <phoneticPr fontId="3"/>
  </si>
  <si>
    <t>GXI-A-120F</t>
    <phoneticPr fontId="3"/>
  </si>
  <si>
    <t>GXI-A-45</t>
    <phoneticPr fontId="3"/>
  </si>
  <si>
    <t>ASR-63</t>
    <phoneticPr fontId="3"/>
  </si>
  <si>
    <t>前板､側板共</t>
    <phoneticPr fontId="3"/>
  </si>
  <si>
    <t>WHE-1</t>
    <phoneticPr fontId="3"/>
  </si>
  <si>
    <t>瞬間式(1.8号相当)</t>
    <phoneticPr fontId="3"/>
  </si>
  <si>
    <t>ﾄﾞﾚﾝﾎﾙﾀﾞｰ､安全弁､逆止弁､他付属品共</t>
    <phoneticPr fontId="3"/>
  </si>
  <si>
    <t>WHE-2</t>
    <phoneticPr fontId="3"/>
  </si>
  <si>
    <t>貯湯式(3.0L)</t>
    <phoneticPr fontId="3"/>
  </si>
  <si>
    <t>安全弁､逆止弁､圧力逃し管ｾｯﾄ､他付属品共</t>
    <phoneticPr fontId="3"/>
  </si>
  <si>
    <t>WHE-3</t>
    <phoneticPr fontId="3"/>
  </si>
  <si>
    <t>貯湯式(6.0L)</t>
    <phoneticPr fontId="3"/>
  </si>
  <si>
    <t>WHE-4</t>
    <phoneticPr fontId="3"/>
  </si>
  <si>
    <t>貯湯式(25.0L)</t>
    <phoneticPr fontId="3"/>
  </si>
  <si>
    <t>WHE-5</t>
    <phoneticPr fontId="3"/>
  </si>
  <si>
    <t>瞬間式(8.6号相当)</t>
    <phoneticPr fontId="3"/>
  </si>
  <si>
    <t>密結ﾛｰﾀﾝｸSH596BAYR温水洗浄便座TCF5534AU(ﾘﾓｺﾝ)</t>
    <phoneticPr fontId="3"/>
  </si>
  <si>
    <t>二連紙巻器共(床排水ｱｼﾞｬｽﾀｰ管共)</t>
    <phoneticPr fontId="3"/>
  </si>
  <si>
    <t>手洗付密結ﾛｰﾀﾝｸSH597BAR温水洗浄便座TCF5534AU(ﾘﾓｺﾝ)</t>
    <phoneticPr fontId="3"/>
  </si>
  <si>
    <t>平付ﾛｰﾀﾝｸS300BK幼児用暖房便座TCF41R</t>
    <phoneticPr fontId="3"/>
  </si>
  <si>
    <t>手摺付紙巻器YYB10P1共</t>
  </si>
  <si>
    <t>不凍水抜き栓</t>
    <phoneticPr fontId="3"/>
  </si>
  <si>
    <t>竹村製作所 D-A-2013100共</t>
    <phoneticPr fontId="3"/>
  </si>
  <si>
    <t>換気設備</t>
    <rPh sb="0" eb="2">
      <t>カンキ</t>
    </rPh>
    <rPh sb="2" eb="4">
      <t>セツビ</t>
    </rPh>
    <phoneticPr fontId="3"/>
  </si>
  <si>
    <t>給湯設備</t>
    <rPh sb="0" eb="2">
      <t>キュウトウ</t>
    </rPh>
    <rPh sb="2" eb="4">
      <t>セツビ</t>
    </rPh>
    <phoneticPr fontId="3"/>
  </si>
  <si>
    <t>&lt;汚水系統&gt;</t>
    <rPh sb="1" eb="3">
      <t>オスイ</t>
    </rPh>
    <rPh sb="3" eb="5">
      <t>ケイトウ</t>
    </rPh>
    <phoneticPr fontId="3"/>
  </si>
  <si>
    <t>&lt;雨水系統&gt;</t>
    <rPh sb="1" eb="3">
      <t>ウスイ</t>
    </rPh>
    <rPh sb="3" eb="5">
      <t>ケイトウ</t>
    </rPh>
    <phoneticPr fontId="3"/>
  </si>
  <si>
    <t>児童クラブ・子育て支援センター新築</t>
    <rPh sb="0" eb="2">
      <t>ジドウ</t>
    </rPh>
    <rPh sb="6" eb="8">
      <t>コソダ</t>
    </rPh>
    <rPh sb="9" eb="11">
      <t>シエン</t>
    </rPh>
    <rPh sb="15" eb="17">
      <t>シンチク</t>
    </rPh>
    <phoneticPr fontId="6"/>
  </si>
  <si>
    <t>排水</t>
    <rPh sb="0" eb="2">
      <t>ハイスイ</t>
    </rPh>
    <phoneticPr fontId="6"/>
  </si>
  <si>
    <t>A</t>
    <phoneticPr fontId="6"/>
  </si>
  <si>
    <t>B</t>
  </si>
  <si>
    <t>B</t>
    <phoneticPr fontId="6"/>
  </si>
  <si>
    <t>C</t>
    <phoneticPr fontId="3"/>
  </si>
  <si>
    <t>D</t>
  </si>
  <si>
    <t>D</t>
    <phoneticPr fontId="3"/>
  </si>
  <si>
    <t>E</t>
  </si>
  <si>
    <t>E</t>
    <phoneticPr fontId="3"/>
  </si>
  <si>
    <t>F</t>
  </si>
  <si>
    <t>F</t>
    <phoneticPr fontId="3"/>
  </si>
  <si>
    <t>公</t>
    <rPh sb="0" eb="1">
      <t>コウ</t>
    </rPh>
    <phoneticPr fontId="3"/>
  </si>
  <si>
    <t>側</t>
    <rPh sb="0" eb="1">
      <t>ソク</t>
    </rPh>
    <phoneticPr fontId="3"/>
  </si>
  <si>
    <t>空調機器設備</t>
    <rPh sb="0" eb="2">
      <t>クウチョウ</t>
    </rPh>
    <rPh sb="2" eb="4">
      <t>キキ</t>
    </rPh>
    <rPh sb="4" eb="6">
      <t>セツビ</t>
    </rPh>
    <phoneticPr fontId="6"/>
  </si>
  <si>
    <t xml:space="preserve">ACP-1 </t>
    <phoneticPr fontId="3"/>
  </si>
  <si>
    <t>屋外機グリーン購入法適合品</t>
    <rPh sb="0" eb="3">
      <t>オクガイキ</t>
    </rPh>
    <rPh sb="7" eb="10">
      <t>コウニュウホウ</t>
    </rPh>
    <rPh sb="10" eb="13">
      <t>テキゴウヒン</t>
    </rPh>
    <phoneticPr fontId="3"/>
  </si>
  <si>
    <t>冷房能力：４０．０ｋｗ、暖房能力：４６．０ｋｗ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3"/>
  </si>
  <si>
    <t>アクティブフィルター組込、分岐管、屋外機平架台、防雪フード（SUS製）</t>
    <rPh sb="10" eb="12">
      <t>クミコ</t>
    </rPh>
    <rPh sb="13" eb="15">
      <t>ブンキ</t>
    </rPh>
    <rPh sb="15" eb="16">
      <t>カン</t>
    </rPh>
    <rPh sb="17" eb="20">
      <t>オクガイキ</t>
    </rPh>
    <rPh sb="20" eb="21">
      <t>ヒラ</t>
    </rPh>
    <rPh sb="21" eb="23">
      <t>カダイ</t>
    </rPh>
    <rPh sb="24" eb="26">
      <t>ボウセツ</t>
    </rPh>
    <rPh sb="33" eb="34">
      <t>セイ</t>
    </rPh>
    <phoneticPr fontId="3"/>
  </si>
  <si>
    <t xml:space="preserve">ACP1-1 </t>
    <phoneticPr fontId="3"/>
  </si>
  <si>
    <t>空冷式マルチエアコン</t>
    <rPh sb="0" eb="3">
      <t>クウレイシキ</t>
    </rPh>
    <phoneticPr fontId="3"/>
  </si>
  <si>
    <t>カセット形（４方向化粧パネル）</t>
    <rPh sb="4" eb="5">
      <t>カタ</t>
    </rPh>
    <rPh sb="7" eb="9">
      <t>ホウコウ</t>
    </rPh>
    <rPh sb="9" eb="11">
      <t>ケショウ</t>
    </rPh>
    <phoneticPr fontId="3"/>
  </si>
  <si>
    <t>冷房能力：3.6kw　 暖房能力：4.0kw  　パネル自動昇降装置付</t>
    <rPh sb="0" eb="2">
      <t>レイボウ</t>
    </rPh>
    <rPh sb="2" eb="4">
      <t>ノウリョク</t>
    </rPh>
    <rPh sb="12" eb="14">
      <t>ダンボウ</t>
    </rPh>
    <rPh sb="14" eb="16">
      <t>ノウリョク</t>
    </rPh>
    <rPh sb="28" eb="30">
      <t>ジドウ</t>
    </rPh>
    <rPh sb="30" eb="32">
      <t>ショウコウ</t>
    </rPh>
    <rPh sb="32" eb="34">
      <t>ソウチ</t>
    </rPh>
    <rPh sb="34" eb="35">
      <t>フ</t>
    </rPh>
    <phoneticPr fontId="3"/>
  </si>
  <si>
    <t>ACP1-2</t>
    <phoneticPr fontId="3"/>
  </si>
  <si>
    <t>集中コントローラー</t>
    <rPh sb="0" eb="2">
      <t>シュウチュウ</t>
    </rPh>
    <phoneticPr fontId="3"/>
  </si>
  <si>
    <t>ワイヤードリモコン×2</t>
    <phoneticPr fontId="3"/>
  </si>
  <si>
    <t>冷房能力：4.5kw　 暖房能力：5.0kw  　パネル自動昇降装置付</t>
    <rPh sb="0" eb="2">
      <t>レイボウ</t>
    </rPh>
    <rPh sb="2" eb="4">
      <t>ノウリョク</t>
    </rPh>
    <rPh sb="12" eb="14">
      <t>ダンボウ</t>
    </rPh>
    <rPh sb="14" eb="16">
      <t>ノウリョク</t>
    </rPh>
    <rPh sb="28" eb="30">
      <t>ジドウ</t>
    </rPh>
    <rPh sb="30" eb="32">
      <t>ショウコウ</t>
    </rPh>
    <rPh sb="32" eb="34">
      <t>ソウチ</t>
    </rPh>
    <rPh sb="34" eb="35">
      <t>フ</t>
    </rPh>
    <phoneticPr fontId="3"/>
  </si>
  <si>
    <t>ACP1-3</t>
    <phoneticPr fontId="3"/>
  </si>
  <si>
    <t>ワイヤードリモコン×1</t>
    <phoneticPr fontId="3"/>
  </si>
  <si>
    <t>ACP1-4</t>
    <phoneticPr fontId="3"/>
  </si>
  <si>
    <t>カセット形（1方向化粧パネル）</t>
    <rPh sb="4" eb="5">
      <t>カタ</t>
    </rPh>
    <rPh sb="7" eb="9">
      <t>ホウコウ</t>
    </rPh>
    <rPh sb="9" eb="11">
      <t>ケショウ</t>
    </rPh>
    <phoneticPr fontId="3"/>
  </si>
  <si>
    <t>冷房能力：3.6kw　 暖房能力：4.0kw  　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3"/>
  </si>
  <si>
    <t>ACP1-5</t>
    <phoneticPr fontId="3"/>
  </si>
  <si>
    <t>冷房能力：2.2kw　 暖房能力：2.5kw  　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3"/>
  </si>
  <si>
    <t xml:space="preserve">ACP-2 </t>
    <phoneticPr fontId="3"/>
  </si>
  <si>
    <t>冷房能力：5０．０ｋｗ、暖房能力：5６．０ｋｗ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3"/>
  </si>
  <si>
    <t xml:space="preserve">ACP2-1 </t>
    <phoneticPr fontId="3"/>
  </si>
  <si>
    <t>冷房能力：5.6kw　 暖房能力：6.3kw  　パネル自動昇降装置付</t>
    <rPh sb="0" eb="2">
      <t>レイボウ</t>
    </rPh>
    <rPh sb="2" eb="4">
      <t>ノウリョク</t>
    </rPh>
    <rPh sb="12" eb="14">
      <t>ダンボウ</t>
    </rPh>
    <rPh sb="14" eb="16">
      <t>ノウリョク</t>
    </rPh>
    <rPh sb="28" eb="30">
      <t>ジドウ</t>
    </rPh>
    <rPh sb="30" eb="32">
      <t>ショウコウ</t>
    </rPh>
    <rPh sb="32" eb="34">
      <t>ソウチ</t>
    </rPh>
    <rPh sb="34" eb="35">
      <t>フ</t>
    </rPh>
    <phoneticPr fontId="3"/>
  </si>
  <si>
    <t>ACP2-2</t>
    <phoneticPr fontId="3"/>
  </si>
  <si>
    <t>ワイヤードリモコン</t>
    <phoneticPr fontId="3"/>
  </si>
  <si>
    <t>ACP2-3</t>
    <phoneticPr fontId="3"/>
  </si>
  <si>
    <t>ACP2-4</t>
    <phoneticPr fontId="3"/>
  </si>
  <si>
    <t>カセット形（2方向化粧パネル）</t>
    <rPh sb="4" eb="5">
      <t>カタ</t>
    </rPh>
    <rPh sb="7" eb="9">
      <t>ホウコウ</t>
    </rPh>
    <rPh sb="9" eb="11">
      <t>ケショウ</t>
    </rPh>
    <phoneticPr fontId="3"/>
  </si>
  <si>
    <t>冷房能力：2.8kw　 暖房能力：3.2kw  　</t>
    <rPh sb="0" eb="2">
      <t>レイボウ</t>
    </rPh>
    <rPh sb="2" eb="4">
      <t>ノウリョク</t>
    </rPh>
    <rPh sb="12" eb="14">
      <t>ダンボウ</t>
    </rPh>
    <rPh sb="14" eb="16">
      <t>ノウリョク</t>
    </rPh>
    <phoneticPr fontId="3"/>
  </si>
  <si>
    <t>ACP2-5</t>
    <phoneticPr fontId="3"/>
  </si>
  <si>
    <t>天井切抜工事</t>
    <rPh sb="0" eb="2">
      <t>テンジョウ</t>
    </rPh>
    <rPh sb="2" eb="4">
      <t>キリヌキ</t>
    </rPh>
    <rPh sb="4" eb="6">
      <t>コウジ</t>
    </rPh>
    <phoneticPr fontId="3"/>
  </si>
  <si>
    <t>４方向</t>
    <rPh sb="1" eb="3">
      <t>ホウコウ</t>
    </rPh>
    <phoneticPr fontId="3"/>
  </si>
  <si>
    <t>２方向</t>
    <rPh sb="1" eb="3">
      <t>ホウコウ</t>
    </rPh>
    <phoneticPr fontId="3"/>
  </si>
  <si>
    <t>１方向</t>
    <rPh sb="1" eb="3">
      <t>ホウコウ</t>
    </rPh>
    <phoneticPr fontId="3"/>
  </si>
  <si>
    <t>×</t>
    <phoneticPr fontId="3"/>
  </si>
  <si>
    <t>=</t>
    <phoneticPr fontId="3"/>
  </si>
  <si>
    <t>HEU-1</t>
    <phoneticPr fontId="3"/>
  </si>
  <si>
    <t>天井カセット形（化粧パネル付）</t>
    <rPh sb="0" eb="2">
      <t>テンジョウ</t>
    </rPh>
    <rPh sb="6" eb="7">
      <t>カタ</t>
    </rPh>
    <rPh sb="8" eb="10">
      <t>ケショウ</t>
    </rPh>
    <rPh sb="13" eb="14">
      <t>フ</t>
    </rPh>
    <phoneticPr fontId="3"/>
  </si>
  <si>
    <t>全熱交換換気装置</t>
    <rPh sb="0" eb="2">
      <t>ゼンネツ</t>
    </rPh>
    <rPh sb="2" eb="4">
      <t>コウカン</t>
    </rPh>
    <rPh sb="4" eb="6">
      <t>カンキ</t>
    </rPh>
    <rPh sb="6" eb="8">
      <t>ソウチ</t>
    </rPh>
    <phoneticPr fontId="3"/>
  </si>
  <si>
    <t>処理風量：150m3/h　機外SP：30Pa</t>
    <rPh sb="0" eb="4">
      <t>ショリフウリョウ</t>
    </rPh>
    <rPh sb="13" eb="15">
      <t>キガイ</t>
    </rPh>
    <phoneticPr fontId="3"/>
  </si>
  <si>
    <t>コントロールスイッチ</t>
    <phoneticPr fontId="3"/>
  </si>
  <si>
    <t>HEU-2</t>
    <phoneticPr fontId="3"/>
  </si>
  <si>
    <t>処理風量：250m3/h　機外SP：30Pa</t>
    <rPh sb="0" eb="4">
      <t>ショリフウリョウ</t>
    </rPh>
    <rPh sb="13" eb="15">
      <t>キガイ</t>
    </rPh>
    <phoneticPr fontId="3"/>
  </si>
  <si>
    <t>処理風量：250m3/h　機外SP：40Pa</t>
    <rPh sb="0" eb="4">
      <t>ショリフウリョウ</t>
    </rPh>
    <rPh sb="13" eb="15">
      <t>キガイ</t>
    </rPh>
    <phoneticPr fontId="3"/>
  </si>
  <si>
    <t>HEU-3</t>
    <phoneticPr fontId="3"/>
  </si>
  <si>
    <t>HEU-4</t>
    <phoneticPr fontId="3"/>
  </si>
  <si>
    <t>処理風量：360m3/h　機外SP：50Pa</t>
    <rPh sb="0" eb="4">
      <t>ショリフウリョウ</t>
    </rPh>
    <rPh sb="13" eb="15">
      <t>キガイ</t>
    </rPh>
    <phoneticPr fontId="3"/>
  </si>
  <si>
    <t>処理風量：420m3/h　機外SP：50Pa</t>
    <rPh sb="0" eb="4">
      <t>ショリフウリョウ</t>
    </rPh>
    <rPh sb="13" eb="15">
      <t>キガイ</t>
    </rPh>
    <phoneticPr fontId="3"/>
  </si>
  <si>
    <t>FV-1</t>
    <phoneticPr fontId="3"/>
  </si>
  <si>
    <t>天井換気扇</t>
    <rPh sb="0" eb="2">
      <t>テンジョウ</t>
    </rPh>
    <rPh sb="2" eb="5">
      <t>カンキセン</t>
    </rPh>
    <phoneticPr fontId="3"/>
  </si>
  <si>
    <t>羽根径 80φ（ダクト径100φ）</t>
    <rPh sb="0" eb="2">
      <t>ハネ</t>
    </rPh>
    <rPh sb="2" eb="3">
      <t>ケイ</t>
    </rPh>
    <rPh sb="11" eb="12">
      <t>ケイ</t>
    </rPh>
    <phoneticPr fontId="3"/>
  </si>
  <si>
    <t>処理風量：30m3/h　機外SP：30Pa</t>
    <rPh sb="0" eb="4">
      <t>ショリフウリョウ</t>
    </rPh>
    <rPh sb="12" eb="14">
      <t>キガイ</t>
    </rPh>
    <phoneticPr fontId="3"/>
  </si>
  <si>
    <t>FV-2</t>
    <phoneticPr fontId="3"/>
  </si>
  <si>
    <t>羽根径 100φ（ダクト径100φ）</t>
    <rPh sb="0" eb="2">
      <t>ハネ</t>
    </rPh>
    <rPh sb="2" eb="3">
      <t>ケイ</t>
    </rPh>
    <rPh sb="12" eb="13">
      <t>ケイ</t>
    </rPh>
    <phoneticPr fontId="3"/>
  </si>
  <si>
    <t>処理風量：60m3/h　機外SP：30Pa</t>
    <rPh sb="0" eb="4">
      <t>ショリフウリョウ</t>
    </rPh>
    <rPh sb="12" eb="14">
      <t>キガイ</t>
    </rPh>
    <phoneticPr fontId="3"/>
  </si>
  <si>
    <t>FV-3</t>
    <phoneticPr fontId="3"/>
  </si>
  <si>
    <t>羽根径 130φ（ダクト径100φ）</t>
    <rPh sb="0" eb="2">
      <t>ハネ</t>
    </rPh>
    <rPh sb="2" eb="3">
      <t>ケイ</t>
    </rPh>
    <rPh sb="12" eb="13">
      <t>ケイ</t>
    </rPh>
    <phoneticPr fontId="3"/>
  </si>
  <si>
    <t>処理風量：100m3/h　機外SP：30Pa</t>
    <rPh sb="0" eb="4">
      <t>ショリフウリョウ</t>
    </rPh>
    <rPh sb="13" eb="15">
      <t>キガイ</t>
    </rPh>
    <phoneticPr fontId="3"/>
  </si>
  <si>
    <t>FV-4</t>
    <phoneticPr fontId="3"/>
  </si>
  <si>
    <t>羽根径 150φ（ダクト径100φ）</t>
    <rPh sb="0" eb="2">
      <t>ハネ</t>
    </rPh>
    <rPh sb="2" eb="3">
      <t>ケイ</t>
    </rPh>
    <rPh sb="12" eb="13">
      <t>ケイ</t>
    </rPh>
    <phoneticPr fontId="3"/>
  </si>
  <si>
    <t>処理風量：120m3/h　機外SP：30Pa</t>
    <rPh sb="0" eb="4">
      <t>ショリフウリョウ</t>
    </rPh>
    <rPh sb="13" eb="15">
      <t>キガイ</t>
    </rPh>
    <phoneticPr fontId="3"/>
  </si>
  <si>
    <t>FV-5</t>
    <phoneticPr fontId="3"/>
  </si>
  <si>
    <t>羽根径 180φ（ダクト径150φ）</t>
    <rPh sb="0" eb="2">
      <t>ハネ</t>
    </rPh>
    <rPh sb="2" eb="3">
      <t>ケイ</t>
    </rPh>
    <rPh sb="12" eb="13">
      <t>ケイ</t>
    </rPh>
    <phoneticPr fontId="3"/>
  </si>
  <si>
    <t>処理風量：200m3/h　機外SP：30Pa</t>
    <rPh sb="0" eb="4">
      <t>ショリフウリョウ</t>
    </rPh>
    <rPh sb="13" eb="15">
      <t>キガイ</t>
    </rPh>
    <phoneticPr fontId="3"/>
  </si>
  <si>
    <t>FV-6</t>
    <phoneticPr fontId="3"/>
  </si>
  <si>
    <t>羽根径 180φ（ダクト径150φ） 金属グリル</t>
    <rPh sb="0" eb="2">
      <t>ハネ</t>
    </rPh>
    <rPh sb="2" eb="3">
      <t>ケイ</t>
    </rPh>
    <rPh sb="12" eb="13">
      <t>ケイ</t>
    </rPh>
    <rPh sb="19" eb="21">
      <t>キンゾク</t>
    </rPh>
    <phoneticPr fontId="3"/>
  </si>
  <si>
    <t>FV-7</t>
    <phoneticPr fontId="3"/>
  </si>
  <si>
    <t>羽根径 200φ（ダクト径150φ）</t>
    <rPh sb="0" eb="2">
      <t>ハネ</t>
    </rPh>
    <rPh sb="2" eb="3">
      <t>ケイ</t>
    </rPh>
    <rPh sb="12" eb="13">
      <t>ケイ</t>
    </rPh>
    <phoneticPr fontId="3"/>
  </si>
  <si>
    <t>処理風量：270m3/h　機外SP：30Pa</t>
    <rPh sb="0" eb="4">
      <t>ショリフウリョウ</t>
    </rPh>
    <rPh sb="13" eb="15">
      <t>キガイ</t>
    </rPh>
    <phoneticPr fontId="3"/>
  </si>
  <si>
    <t>ベンドキャツプフード</t>
    <phoneticPr fontId="3"/>
  </si>
  <si>
    <t>SUS製　１００φ</t>
    <rPh sb="3" eb="4">
      <t>セイ</t>
    </rPh>
    <phoneticPr fontId="3"/>
  </si>
  <si>
    <t>SUS製　１５０φ</t>
    <rPh sb="3" eb="4">
      <t>セイ</t>
    </rPh>
    <phoneticPr fontId="3"/>
  </si>
  <si>
    <t>SUS製　２００φ</t>
    <rPh sb="3" eb="4">
      <t>セイ</t>
    </rPh>
    <phoneticPr fontId="3"/>
  </si>
  <si>
    <t>(９００+９００)×2=3.6m</t>
    <phoneticPr fontId="3"/>
  </si>
  <si>
    <t>(1030+640)×2=3.34m</t>
    <phoneticPr fontId="3"/>
  </si>
  <si>
    <t>(840+620)×2=2.92m</t>
    <phoneticPr fontId="3"/>
  </si>
  <si>
    <t>(400+400)×2=1.6</t>
    <phoneticPr fontId="3"/>
  </si>
  <si>
    <t>(610+560)×2=2.34</t>
    <phoneticPr fontId="3"/>
  </si>
  <si>
    <t>(700+630)×2=2.66</t>
    <phoneticPr fontId="3"/>
  </si>
  <si>
    <t>(150+150)×2=0.6</t>
    <phoneticPr fontId="3"/>
  </si>
  <si>
    <t>(210+210)×2=0.84</t>
    <phoneticPr fontId="3"/>
  </si>
  <si>
    <t>(260+260)×2=1.04</t>
    <phoneticPr fontId="3"/>
  </si>
  <si>
    <t>(300+300)×2=1.20</t>
    <phoneticPr fontId="3"/>
  </si>
  <si>
    <t>(320+320)×2=1.28</t>
    <phoneticPr fontId="3"/>
  </si>
  <si>
    <t>冷媒配管</t>
    <rPh sb="0" eb="2">
      <t>レイバイ</t>
    </rPh>
    <rPh sb="2" eb="4">
      <t>ハイカン</t>
    </rPh>
    <phoneticPr fontId="3"/>
  </si>
  <si>
    <t>冷媒被服銅管</t>
    <rPh sb="0" eb="2">
      <t>レイバイ</t>
    </rPh>
    <rPh sb="2" eb="6">
      <t>ヒフクドウカン</t>
    </rPh>
    <phoneticPr fontId="3"/>
  </si>
  <si>
    <t>6.4φ</t>
    <phoneticPr fontId="3"/>
  </si>
  <si>
    <t>冷媒被服銅管</t>
    <rPh sb="0" eb="2">
      <t>レイバイ</t>
    </rPh>
    <rPh sb="2" eb="4">
      <t>ヒフク</t>
    </rPh>
    <rPh sb="4" eb="6">
      <t>ドウカン</t>
    </rPh>
    <phoneticPr fontId="3"/>
  </si>
  <si>
    <t>（液管）</t>
    <rPh sb="1" eb="3">
      <t>エキカン</t>
    </rPh>
    <phoneticPr fontId="3"/>
  </si>
  <si>
    <t>①　液管</t>
    <rPh sb="2" eb="4">
      <t>エキカン</t>
    </rPh>
    <phoneticPr fontId="3"/>
  </si>
  <si>
    <t>②　液管</t>
    <rPh sb="2" eb="4">
      <t>エキカン</t>
    </rPh>
    <phoneticPr fontId="3"/>
  </si>
  <si>
    <t>9.5φ</t>
    <phoneticPr fontId="3"/>
  </si>
  <si>
    <t>③　液管</t>
    <rPh sb="2" eb="4">
      <t>エキカン</t>
    </rPh>
    <phoneticPr fontId="3"/>
  </si>
  <si>
    <t>④　液管</t>
    <rPh sb="2" eb="4">
      <t>エキカン</t>
    </rPh>
    <phoneticPr fontId="3"/>
  </si>
  <si>
    <t>⑥　液管</t>
    <rPh sb="2" eb="4">
      <t>エキカン</t>
    </rPh>
    <phoneticPr fontId="3"/>
  </si>
  <si>
    <t>12.7φ</t>
    <phoneticPr fontId="3"/>
  </si>
  <si>
    <t>①　ガス管</t>
    <rPh sb="4" eb="5">
      <t>カン</t>
    </rPh>
    <phoneticPr fontId="3"/>
  </si>
  <si>
    <t>②　ガス管</t>
    <rPh sb="4" eb="5">
      <t>カン</t>
    </rPh>
    <phoneticPr fontId="3"/>
  </si>
  <si>
    <t>15.9φ</t>
    <phoneticPr fontId="3"/>
  </si>
  <si>
    <t>③　ガス管</t>
    <rPh sb="4" eb="5">
      <t>カン</t>
    </rPh>
    <phoneticPr fontId="3"/>
  </si>
  <si>
    <t>19.1φ</t>
    <phoneticPr fontId="3"/>
  </si>
  <si>
    <t>④　ガス管</t>
    <rPh sb="4" eb="5">
      <t>カン</t>
    </rPh>
    <phoneticPr fontId="3"/>
  </si>
  <si>
    <t>⑥　ガス管</t>
    <rPh sb="4" eb="5">
      <t>カン</t>
    </rPh>
    <phoneticPr fontId="3"/>
  </si>
  <si>
    <t>22.2φ</t>
    <phoneticPr fontId="3"/>
  </si>
  <si>
    <t>28.6φ</t>
    <phoneticPr fontId="3"/>
  </si>
  <si>
    <t>M-12</t>
    <phoneticPr fontId="3"/>
  </si>
  <si>
    <t>屋外樹脂製カバー</t>
    <rPh sb="0" eb="2">
      <t>オクガイ</t>
    </rPh>
    <rPh sb="2" eb="4">
      <t>ジュシ</t>
    </rPh>
    <rPh sb="4" eb="5">
      <t>セイ</t>
    </rPh>
    <phoneticPr fontId="3"/>
  </si>
  <si>
    <t>140×80</t>
    <phoneticPr fontId="3"/>
  </si>
  <si>
    <t>⑤　液管</t>
    <rPh sb="2" eb="4">
      <t>エキカン</t>
    </rPh>
    <phoneticPr fontId="3"/>
  </si>
  <si>
    <t>⑦　液管</t>
    <rPh sb="2" eb="4">
      <t>エキカン</t>
    </rPh>
    <phoneticPr fontId="3"/>
  </si>
  <si>
    <t>⑤　ガス管</t>
    <rPh sb="4" eb="5">
      <t>カン</t>
    </rPh>
    <phoneticPr fontId="3"/>
  </si>
  <si>
    <t>⑦　ガス管</t>
    <rPh sb="4" eb="5">
      <t>カン</t>
    </rPh>
    <phoneticPr fontId="3"/>
  </si>
  <si>
    <t>25.4φ</t>
    <phoneticPr fontId="3"/>
  </si>
  <si>
    <t>防火区画貫通処理</t>
    <rPh sb="0" eb="4">
      <t>ボウカクカク</t>
    </rPh>
    <rPh sb="4" eb="6">
      <t>カンツウ</t>
    </rPh>
    <rPh sb="6" eb="8">
      <t>ショリ</t>
    </rPh>
    <phoneticPr fontId="3"/>
  </si>
  <si>
    <t>ドレン配管</t>
    <rPh sb="3" eb="5">
      <t>ハイカン</t>
    </rPh>
    <phoneticPr fontId="3"/>
  </si>
  <si>
    <t>M-1１</t>
    <phoneticPr fontId="3"/>
  </si>
  <si>
    <t>M-11</t>
    <phoneticPr fontId="3"/>
  </si>
  <si>
    <t>硬質塩化ビニル管（VP)</t>
    <rPh sb="0" eb="4">
      <t>コウシツエンカ</t>
    </rPh>
    <rPh sb="7" eb="8">
      <t>カン</t>
    </rPh>
    <phoneticPr fontId="3"/>
  </si>
  <si>
    <t>25A</t>
    <phoneticPr fontId="3"/>
  </si>
  <si>
    <t>イ</t>
    <phoneticPr fontId="3"/>
  </si>
  <si>
    <t>30A</t>
    <phoneticPr fontId="3"/>
  </si>
  <si>
    <t>40A</t>
    <phoneticPr fontId="3"/>
  </si>
  <si>
    <t>マ</t>
    <phoneticPr fontId="3"/>
  </si>
  <si>
    <t>換気ダクト</t>
    <rPh sb="0" eb="2">
      <t>カンキ</t>
    </rPh>
    <phoneticPr fontId="3"/>
  </si>
  <si>
    <t>M-16</t>
    <phoneticPr fontId="3"/>
  </si>
  <si>
    <t>スパイラルダクト</t>
    <phoneticPr fontId="3"/>
  </si>
  <si>
    <t>インペイ</t>
    <phoneticPr fontId="3"/>
  </si>
  <si>
    <t>100φ</t>
    <phoneticPr fontId="3"/>
  </si>
  <si>
    <t>150φ</t>
    <phoneticPr fontId="3"/>
  </si>
  <si>
    <t>保温工事</t>
    <rPh sb="0" eb="2">
      <t>ホオン</t>
    </rPh>
    <rPh sb="2" eb="4">
      <t>コウジ</t>
    </rPh>
    <phoneticPr fontId="3"/>
  </si>
  <si>
    <t>GW-20</t>
    <phoneticPr fontId="3"/>
  </si>
  <si>
    <t>100φ</t>
    <phoneticPr fontId="3"/>
  </si>
  <si>
    <t>150φ</t>
    <phoneticPr fontId="3"/>
  </si>
  <si>
    <t>M-17</t>
    <phoneticPr fontId="3"/>
  </si>
  <si>
    <t>200φ</t>
    <phoneticPr fontId="3"/>
  </si>
  <si>
    <t>100φ</t>
    <phoneticPr fontId="3"/>
  </si>
  <si>
    <t>150φ</t>
    <phoneticPr fontId="3"/>
  </si>
  <si>
    <t>200φ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</si>
  <si>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</si>
  <si>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</si>
  <si>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</si>
  <si>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</si>
  <si>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</si>
  <si>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</si>
  <si>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</si>
  <si>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15.9φ</t>
    <phoneticPr fontId="3"/>
  </si>
  <si>
    <t>(ガス管)</t>
    <rPh sb="3" eb="4">
      <t>カン</t>
    </rPh>
    <phoneticPr fontId="3"/>
  </si>
  <si>
    <t>ドレン管</t>
    <rPh sb="3" eb="4">
      <t>カン</t>
    </rPh>
    <phoneticPr fontId="3"/>
  </si>
  <si>
    <t>硬質塩ビ管（VP)</t>
    <rPh sb="0" eb="2">
      <t>コウシツ</t>
    </rPh>
    <rPh sb="2" eb="3">
      <t>エン</t>
    </rPh>
    <rPh sb="4" eb="5">
      <t>カン</t>
    </rPh>
    <phoneticPr fontId="3"/>
  </si>
  <si>
    <t>屋外化粧樹脂ｶﾊﾞｰ</t>
    <rPh sb="0" eb="2">
      <t>オクガイ</t>
    </rPh>
    <rPh sb="2" eb="4">
      <t>ケショウ</t>
    </rPh>
    <rPh sb="4" eb="6">
      <t>ジュシ</t>
    </rPh>
    <phoneticPr fontId="3"/>
  </si>
  <si>
    <t>140×80</t>
    <phoneticPr fontId="3"/>
  </si>
  <si>
    <t>防火区画処理</t>
    <rPh sb="0" eb="4">
      <t>ボウカクカク</t>
    </rPh>
    <rPh sb="4" eb="6">
      <t>ショリ</t>
    </rPh>
    <phoneticPr fontId="3"/>
  </si>
  <si>
    <t>ｲ</t>
    <phoneticPr fontId="3"/>
  </si>
  <si>
    <t>ﾏ</t>
    <phoneticPr fontId="3"/>
  </si>
  <si>
    <t>保温工事</t>
    <rPh sb="0" eb="2">
      <t>ホオン</t>
    </rPh>
    <rPh sb="2" eb="4">
      <t>コウジ</t>
    </rPh>
    <phoneticPr fontId="3"/>
  </si>
  <si>
    <t>i</t>
    <phoneticPr fontId="3"/>
  </si>
  <si>
    <t>換気設備</t>
    <rPh sb="0" eb="2">
      <t>カンキ</t>
    </rPh>
    <rPh sb="2" eb="4">
      <t>セツビ</t>
    </rPh>
    <phoneticPr fontId="3"/>
  </si>
  <si>
    <t>換気ダクト</t>
    <rPh sb="0" eb="2">
      <t>カンキ</t>
    </rPh>
    <phoneticPr fontId="3"/>
  </si>
  <si>
    <t>スパイラルダクト</t>
    <phoneticPr fontId="3"/>
  </si>
  <si>
    <t>屋内</t>
    <rPh sb="0" eb="2">
      <t>オクナイ</t>
    </rPh>
    <phoneticPr fontId="3"/>
  </si>
  <si>
    <t>100φ</t>
    <phoneticPr fontId="3"/>
  </si>
  <si>
    <t>150φ</t>
    <phoneticPr fontId="3"/>
  </si>
  <si>
    <t>200φ</t>
    <phoneticPr fontId="3"/>
  </si>
  <si>
    <t>保温工事</t>
    <rPh sb="0" eb="4">
      <t>ホオンコウジ</t>
    </rPh>
    <phoneticPr fontId="3"/>
  </si>
  <si>
    <t>GW-20</t>
    <phoneticPr fontId="3"/>
  </si>
  <si>
    <t>児童クラブ・子育て支援センター施設新築工事</t>
    <rPh sb="0" eb="2">
      <t>ジドウ</t>
    </rPh>
    <rPh sb="6" eb="8">
      <t>コソダ</t>
    </rPh>
    <rPh sb="9" eb="11">
      <t>シエン</t>
    </rPh>
    <rPh sb="15" eb="17">
      <t>シセツ</t>
    </rPh>
    <rPh sb="17" eb="19">
      <t>シンチク</t>
    </rPh>
    <rPh sb="19" eb="21">
      <t>コウジ</t>
    </rPh>
    <phoneticPr fontId="3"/>
  </si>
  <si>
    <t>（機械設備）</t>
    <rPh sb="1" eb="3">
      <t>キカイ</t>
    </rPh>
    <rPh sb="3" eb="5">
      <t>セツビ</t>
    </rPh>
    <phoneticPr fontId="3"/>
  </si>
  <si>
    <t>１、設計書</t>
    <rPh sb="2" eb="5">
      <t>セッケイショ</t>
    </rPh>
    <phoneticPr fontId="3"/>
  </si>
  <si>
    <t>２、見積比較表</t>
    <rPh sb="2" eb="4">
      <t>ミツモリ</t>
    </rPh>
    <rPh sb="4" eb="6">
      <t>ヒカク</t>
    </rPh>
    <rPh sb="6" eb="7">
      <t>ヒョウ</t>
    </rPh>
    <phoneticPr fontId="3"/>
  </si>
  <si>
    <t>３、業者見積書</t>
    <rPh sb="2" eb="4">
      <t>ギョウシャ</t>
    </rPh>
    <rPh sb="4" eb="6">
      <t>ミツモリ</t>
    </rPh>
    <rPh sb="6" eb="7">
      <t>ショ</t>
    </rPh>
    <phoneticPr fontId="3"/>
  </si>
  <si>
    <t>４、材料調書</t>
    <rPh sb="2" eb="4">
      <t>ザイリョウ</t>
    </rPh>
    <rPh sb="4" eb="6">
      <t>チョウショ</t>
    </rPh>
    <phoneticPr fontId="3"/>
  </si>
  <si>
    <t>５、計算書</t>
    <rPh sb="2" eb="5">
      <t>ケイサンショ</t>
    </rPh>
    <phoneticPr fontId="3"/>
  </si>
  <si>
    <t>関越総合企画設計(株)</t>
    <rPh sb="0" eb="2">
      <t>カンエツ</t>
    </rPh>
    <rPh sb="2" eb="4">
      <t>ソウゴウ</t>
    </rPh>
    <rPh sb="4" eb="6">
      <t>キカク</t>
    </rPh>
    <rPh sb="6" eb="8">
      <t>セッケイ</t>
    </rPh>
    <rPh sb="8" eb="11">
      <t>カブ</t>
    </rPh>
    <phoneticPr fontId="3"/>
  </si>
  <si>
    <t>　　　　　１、設計書</t>
    <rPh sb="7" eb="10">
      <t>セッケイショ</t>
    </rPh>
    <phoneticPr fontId="3"/>
  </si>
  <si>
    <t>　　　　　　　３、業者見積書</t>
    <rPh sb="9" eb="11">
      <t>ギョウシャ</t>
    </rPh>
    <rPh sb="11" eb="13">
      <t>ミツモリ</t>
    </rPh>
    <rPh sb="13" eb="14">
      <t>ショ</t>
    </rPh>
    <phoneticPr fontId="3"/>
  </si>
  <si>
    <t>　　　　　　　２、見積比較表</t>
    <rPh sb="9" eb="11">
      <t>ミツモリ</t>
    </rPh>
    <rPh sb="11" eb="13">
      <t>ヒカク</t>
    </rPh>
    <rPh sb="13" eb="14">
      <t>ヒョウ</t>
    </rPh>
    <phoneticPr fontId="3"/>
  </si>
  <si>
    <t>　４、材料調書</t>
    <rPh sb="3" eb="5">
      <t>ザイリョウ</t>
    </rPh>
    <rPh sb="5" eb="7">
      <t>チョウショ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</si>
</sst>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;[Red]\-#,##0.0"/>
    <numFmt numFmtId="177" formatCode="0.000"/>
    <numFmt numFmtId="178" formatCode="0.0_);[Red]\(0.0\)"/>
    <numFmt numFmtId="179" formatCode="0.0"/>
    <numFmt numFmtId="180" formatCode="0.0_ "/>
  </numFmts>
  <fonts count="29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9"/>
      <name val="ＭＳ Ｐ明朝"/>
      <family val="1"/>
      <charset val="128"/>
    </font>
    <font>
      <sz val="6"/>
      <name val="ＭＳ Ｐゴシック"/>
      <family val="2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明朝"/>
      <family val="1"/>
      <charset val="128"/>
    </font>
    <font>
      <b/>
      <sz val="16"/>
      <name val="ＭＳ Ｐ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sz val="9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11"/>
      <name val="ＭＳ 明朝"/>
      <family val="1"/>
      <charset val="128"/>
    </font>
    <font>
      <vertAlign val="subscript"/>
      <sz val="10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vertAlign val="subscript"/>
      <sz val="9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u/>
      <sz val="9"/>
      <name val="ＭＳ Ｐ明朝"/>
      <family val="1"/>
      <charset val="128"/>
    </font>
    <font>
      <sz val="16"/>
      <color theme="1"/>
      <name val="ＭＳ Ｐゴシック"/>
      <family val="2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</cellStyleXfs>
  <cellXfs count="466">
    <xf numFmtId="0" fontId="0" fillId="0" borderId="0" xfId="0">
      <alignment vertical="center"/>
    </xf>
    <xf numFmtId="0" fontId="2" fillId="0" borderId="1" xfId="2" applyFont="1" applyBorder="1" applyAlignment="1">
      <alignment vertical="center"/>
    </xf>
    <xf numFmtId="0" fontId="2" fillId="0" borderId="2" xfId="2" applyFont="1" applyBorder="1" applyAlignment="1">
      <alignment vertical="center"/>
    </xf>
    <xf numFmtId="0" fontId="4" fillId="2" borderId="3" xfId="2" applyFont="1" applyFill="1" applyBorder="1" applyAlignment="1">
      <alignment vertical="center" shrinkToFit="1"/>
    </xf>
    <xf numFmtId="0" fontId="4" fillId="2" borderId="4" xfId="2" applyFont="1" applyFill="1" applyBorder="1" applyAlignment="1">
      <alignment vertical="center" shrinkToFit="1"/>
    </xf>
    <xf numFmtId="0" fontId="4" fillId="2" borderId="5" xfId="2" applyFont="1" applyFill="1" applyBorder="1" applyAlignment="1">
      <alignment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vertical="center"/>
    </xf>
    <xf numFmtId="176" fontId="4" fillId="2" borderId="8" xfId="1" applyNumberFormat="1" applyFont="1" applyFill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176" fontId="4" fillId="0" borderId="4" xfId="1" applyNumberFormat="1" applyFont="1" applyBorder="1" applyAlignment="1">
      <alignment vertical="center"/>
    </xf>
    <xf numFmtId="0" fontId="4" fillId="0" borderId="6" xfId="2" applyFont="1" applyBorder="1" applyAlignment="1">
      <alignment vertical="center"/>
    </xf>
    <xf numFmtId="0" fontId="4" fillId="2" borderId="8" xfId="2" applyFont="1" applyFill="1" applyBorder="1" applyAlignment="1">
      <alignment vertical="center"/>
    </xf>
    <xf numFmtId="0" fontId="4" fillId="2" borderId="4" xfId="2" applyFont="1" applyFill="1" applyBorder="1" applyAlignment="1">
      <alignment vertical="center"/>
    </xf>
    <xf numFmtId="38" fontId="4" fillId="3" borderId="7" xfId="1" applyFont="1" applyFill="1" applyBorder="1" applyAlignment="1">
      <alignment vertical="center"/>
    </xf>
    <xf numFmtId="38" fontId="4" fillId="3" borderId="5" xfId="1" applyFont="1" applyFill="1" applyBorder="1" applyAlignment="1">
      <alignment vertical="center"/>
    </xf>
    <xf numFmtId="177" fontId="4" fillId="3" borderId="7" xfId="2" applyNumberFormat="1" applyFont="1" applyFill="1" applyBorder="1" applyAlignment="1">
      <alignment vertical="center"/>
    </xf>
    <xf numFmtId="0" fontId="4" fillId="0" borderId="0" xfId="2" applyFont="1" applyAlignment="1">
      <alignment vertical="center"/>
    </xf>
    <xf numFmtId="0" fontId="2" fillId="0" borderId="9" xfId="2" applyFont="1" applyBorder="1" applyAlignment="1">
      <alignment vertical="center"/>
    </xf>
    <xf numFmtId="0" fontId="2" fillId="0" borderId="10" xfId="2" applyFont="1" applyBorder="1" applyAlignment="1">
      <alignment vertical="center"/>
    </xf>
    <xf numFmtId="0" fontId="5" fillId="0" borderId="10" xfId="2" applyFont="1" applyBorder="1" applyAlignment="1">
      <alignment horizontal="center" vertical="center" shrinkToFit="1"/>
    </xf>
    <xf numFmtId="0" fontId="4" fillId="0" borderId="10" xfId="2" applyFont="1" applyBorder="1" applyAlignment="1">
      <alignment horizontal="left" vertical="center" shrinkToFit="1"/>
    </xf>
    <xf numFmtId="0" fontId="7" fillId="0" borderId="10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0" xfId="2" applyFont="1" applyBorder="1"/>
    <xf numFmtId="0" fontId="4" fillId="0" borderId="10" xfId="2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0" fontId="4" fillId="0" borderId="11" xfId="2" applyFont="1" applyBorder="1" applyAlignment="1">
      <alignment vertical="center"/>
    </xf>
    <xf numFmtId="0" fontId="4" fillId="0" borderId="9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 shrinkToFit="1"/>
    </xf>
    <xf numFmtId="0" fontId="8" fillId="0" borderId="9" xfId="2" applyFont="1" applyBorder="1" applyAlignment="1">
      <alignment horizontal="centerContinuous" vertical="center" shrinkToFit="1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/>
    </xf>
    <xf numFmtId="38" fontId="8" fillId="0" borderId="12" xfId="1" applyFont="1" applyBorder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38" fontId="8" fillId="0" borderId="17" xfId="1" applyFont="1" applyBorder="1" applyAlignment="1">
      <alignment horizontal="centerContinuous" vertical="center"/>
    </xf>
    <xf numFmtId="0" fontId="8" fillId="0" borderId="17" xfId="2" applyFont="1" applyBorder="1" applyAlignment="1">
      <alignment horizontal="centerContinuous" vertical="center"/>
    </xf>
    <xf numFmtId="0" fontId="4" fillId="0" borderId="18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 shrinkToFit="1"/>
    </xf>
    <xf numFmtId="0" fontId="8" fillId="0" borderId="4" xfId="2" applyFont="1" applyBorder="1" applyAlignment="1">
      <alignment horizontal="center" vertical="center" shrinkToFit="1"/>
    </xf>
    <xf numFmtId="0" fontId="8" fillId="0" borderId="6" xfId="2" applyFont="1" applyBorder="1" applyAlignment="1">
      <alignment horizontal="center" vertical="center"/>
    </xf>
    <xf numFmtId="0" fontId="8" fillId="0" borderId="6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2" borderId="8" xfId="2" applyFont="1" applyFill="1" applyBorder="1" applyAlignment="1">
      <alignment horizontal="center" vertical="center" shrinkToFit="1"/>
    </xf>
    <xf numFmtId="0" fontId="8" fillId="2" borderId="6" xfId="2" applyFont="1" applyFill="1" applyBorder="1" applyAlignment="1">
      <alignment horizontal="center" vertical="center" shrinkToFit="1"/>
    </xf>
    <xf numFmtId="0" fontId="8" fillId="0" borderId="5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38" fontId="8" fillId="0" borderId="5" xfId="1" applyFont="1" applyBorder="1" applyAlignment="1">
      <alignment horizontal="center" vertical="center"/>
    </xf>
    <xf numFmtId="38" fontId="8" fillId="0" borderId="7" xfId="1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shrinkToFit="1"/>
    </xf>
    <xf numFmtId="38" fontId="4" fillId="0" borderId="0" xfId="1" applyFont="1" applyAlignment="1">
      <alignment vertical="center"/>
    </xf>
    <xf numFmtId="0" fontId="4" fillId="0" borderId="21" xfId="4" applyFont="1" applyBorder="1" applyAlignment="1">
      <alignment vertical="center"/>
    </xf>
    <xf numFmtId="0" fontId="4" fillId="0" borderId="22" xfId="4" applyFont="1" applyBorder="1" applyAlignment="1">
      <alignment vertical="center"/>
    </xf>
    <xf numFmtId="0" fontId="5" fillId="0" borderId="22" xfId="4" applyFont="1" applyBorder="1" applyAlignment="1">
      <alignment vertical="center"/>
    </xf>
    <xf numFmtId="0" fontId="10" fillId="0" borderId="22" xfId="4" applyFont="1" applyBorder="1" applyAlignment="1">
      <alignment vertical="center"/>
    </xf>
    <xf numFmtId="0" fontId="4" fillId="0" borderId="23" xfId="4" applyFont="1" applyBorder="1" applyAlignment="1">
      <alignment vertical="center"/>
    </xf>
    <xf numFmtId="0" fontId="4" fillId="0" borderId="21" xfId="4" applyFont="1" applyBorder="1" applyAlignment="1">
      <alignment horizontal="centerContinuous" vertical="center"/>
    </xf>
    <xf numFmtId="0" fontId="4" fillId="0" borderId="10" xfId="4" quotePrefix="1" applyFont="1" applyBorder="1" applyAlignment="1">
      <alignment horizontal="left" vertical="center"/>
    </xf>
    <xf numFmtId="0" fontId="4" fillId="0" borderId="10" xfId="4" applyFont="1" applyBorder="1" applyAlignment="1">
      <alignment horizontal="left" vertical="center"/>
    </xf>
    <xf numFmtId="0" fontId="4" fillId="0" borderId="10" xfId="4" applyFont="1" applyBorder="1" applyAlignment="1">
      <alignment horizontal="center" vertical="center"/>
    </xf>
    <xf numFmtId="0" fontId="4" fillId="0" borderId="11" xfId="4" applyFont="1" applyBorder="1" applyAlignment="1">
      <alignment horizontal="left" vertical="center"/>
    </xf>
    <xf numFmtId="0" fontId="4" fillId="0" borderId="0" xfId="4" applyFont="1" applyAlignment="1">
      <alignment vertical="center"/>
    </xf>
    <xf numFmtId="0" fontId="4" fillId="0" borderId="16" xfId="4" applyFont="1" applyBorder="1" applyAlignment="1">
      <alignment horizontal="centerContinuous" vertical="center"/>
    </xf>
    <xf numFmtId="0" fontId="4" fillId="0" borderId="12" xfId="4" applyFont="1" applyBorder="1" applyAlignment="1">
      <alignment horizontal="centerContinuous" vertical="center"/>
    </xf>
    <xf numFmtId="0" fontId="4" fillId="0" borderId="17" xfId="4" applyFont="1" applyBorder="1" applyAlignment="1">
      <alignment horizontal="centerContinuous" vertical="center" wrapText="1"/>
    </xf>
    <xf numFmtId="0" fontId="4" fillId="0" borderId="24" xfId="4" applyFont="1" applyBorder="1" applyAlignment="1">
      <alignment horizontal="center" vertical="center"/>
    </xf>
    <xf numFmtId="0" fontId="8" fillId="0" borderId="13" xfId="4" applyFont="1" applyBorder="1" applyAlignment="1">
      <alignment horizontal="centerContinuous" vertical="center"/>
    </xf>
    <xf numFmtId="0" fontId="4" fillId="0" borderId="15" xfId="4" applyFont="1" applyBorder="1" applyAlignment="1">
      <alignment horizontal="centerContinuous" vertical="center"/>
    </xf>
    <xf numFmtId="0" fontId="4" fillId="0" borderId="13" xfId="4" applyFont="1" applyBorder="1" applyAlignment="1">
      <alignment horizontal="centerContinuous" vertical="center"/>
    </xf>
    <xf numFmtId="0" fontId="4" fillId="0" borderId="14" xfId="4" applyFont="1" applyBorder="1" applyAlignment="1">
      <alignment horizontal="centerContinuous" vertical="center"/>
    </xf>
    <xf numFmtId="0" fontId="4" fillId="0" borderId="25" xfId="4" applyFont="1" applyBorder="1" applyAlignment="1">
      <alignment horizontal="center" vertical="center"/>
    </xf>
    <xf numFmtId="0" fontId="2" fillId="0" borderId="1" xfId="4" applyFont="1" applyBorder="1" applyAlignment="1">
      <alignment vertical="center"/>
    </xf>
    <xf numFmtId="0" fontId="2" fillId="0" borderId="2" xfId="4" applyFont="1" applyBorder="1" applyAlignment="1">
      <alignment vertical="center"/>
    </xf>
    <xf numFmtId="0" fontId="4" fillId="0" borderId="3" xfId="4" applyFont="1" applyBorder="1" applyAlignment="1">
      <alignment vertical="center"/>
    </xf>
    <xf numFmtId="0" fontId="4" fillId="2" borderId="26" xfId="4" applyFont="1" applyFill="1" applyBorder="1" applyAlignment="1">
      <alignment vertical="center"/>
    </xf>
    <xf numFmtId="0" fontId="4" fillId="2" borderId="1" xfId="4" applyFont="1" applyFill="1" applyBorder="1" applyAlignment="1">
      <alignment vertical="center"/>
    </xf>
    <xf numFmtId="0" fontId="4" fillId="2" borderId="4" xfId="4" applyFont="1" applyFill="1" applyBorder="1" applyAlignment="1">
      <alignment vertical="center"/>
    </xf>
    <xf numFmtId="0" fontId="4" fillId="2" borderId="7" xfId="4" applyFont="1" applyFill="1" applyBorder="1" applyAlignment="1">
      <alignment vertical="center"/>
    </xf>
    <xf numFmtId="178" fontId="4" fillId="2" borderId="4" xfId="4" applyNumberFormat="1" applyFont="1" applyFill="1" applyBorder="1" applyAlignment="1">
      <alignment vertical="center"/>
    </xf>
    <xf numFmtId="178" fontId="4" fillId="2" borderId="6" xfId="4" applyNumberFormat="1" applyFont="1" applyFill="1" applyBorder="1" applyAlignment="1">
      <alignment vertical="center"/>
    </xf>
    <xf numFmtId="178" fontId="4" fillId="2" borderId="7" xfId="4" applyNumberFormat="1" applyFont="1" applyFill="1" applyBorder="1" applyAlignment="1">
      <alignment vertical="center"/>
    </xf>
    <xf numFmtId="178" fontId="4" fillId="0" borderId="24" xfId="4" applyNumberFormat="1" applyFont="1" applyBorder="1" applyAlignment="1">
      <alignment horizontal="center" vertical="center"/>
    </xf>
    <xf numFmtId="0" fontId="2" fillId="0" borderId="0" xfId="4" applyFont="1" applyAlignment="1">
      <alignment vertical="center"/>
    </xf>
    <xf numFmtId="0" fontId="11" fillId="3" borderId="0" xfId="5" applyFont="1" applyFill="1" applyAlignment="1">
      <alignment vertical="center"/>
    </xf>
    <xf numFmtId="0" fontId="11" fillId="3" borderId="0" xfId="5" applyFont="1" applyFill="1"/>
    <xf numFmtId="0" fontId="11" fillId="0" borderId="0" xfId="5" applyFont="1"/>
    <xf numFmtId="0" fontId="13" fillId="3" borderId="0" xfId="5" applyFont="1" applyFill="1" applyAlignment="1">
      <alignment horizontal="center" vertical="center"/>
    </xf>
    <xf numFmtId="0" fontId="14" fillId="3" borderId="27" xfId="5" applyFont="1" applyFill="1" applyBorder="1" applyAlignment="1">
      <alignment horizontal="center" vertical="center"/>
    </xf>
    <xf numFmtId="0" fontId="11" fillId="3" borderId="27" xfId="5" applyFont="1" applyFill="1" applyBorder="1" applyAlignment="1">
      <alignment vertical="center"/>
    </xf>
    <xf numFmtId="0" fontId="11" fillId="0" borderId="27" xfId="5" applyFont="1" applyBorder="1" applyAlignment="1">
      <alignment vertical="center"/>
    </xf>
    <xf numFmtId="0" fontId="11" fillId="3" borderId="27" xfId="5" applyFont="1" applyFill="1" applyBorder="1" applyAlignment="1">
      <alignment horizontal="center" vertical="center"/>
    </xf>
    <xf numFmtId="0" fontId="15" fillId="3" borderId="0" xfId="5" applyFont="1" applyFill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1" fillId="3" borderId="32" xfId="5" applyFont="1" applyFill="1" applyBorder="1" applyAlignment="1">
      <alignment horizontal="center" vertical="center"/>
    </xf>
    <xf numFmtId="0" fontId="11" fillId="3" borderId="22" xfId="5" applyFont="1" applyFill="1" applyBorder="1" applyAlignment="1">
      <alignment horizontal="center" vertical="center"/>
    </xf>
    <xf numFmtId="0" fontId="15" fillId="0" borderId="0" xfId="5" applyFont="1" applyAlignment="1">
      <alignment vertical="center"/>
    </xf>
    <xf numFmtId="0" fontId="11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3" borderId="14" xfId="5" applyFont="1" applyFill="1" applyBorder="1" applyAlignment="1">
      <alignment horizontal="center" vertical="center"/>
    </xf>
    <xf numFmtId="38" fontId="11" fillId="0" borderId="14" xfId="1" applyFont="1" applyBorder="1" applyAlignment="1">
      <alignment vertical="center"/>
    </xf>
    <xf numFmtId="0" fontId="11" fillId="3" borderId="6" xfId="5" applyFont="1" applyFill="1" applyBorder="1" applyAlignment="1">
      <alignment horizontal="center" vertical="center"/>
    </xf>
    <xf numFmtId="38" fontId="11" fillId="0" borderId="6" xfId="1" applyFont="1" applyBorder="1" applyAlignment="1">
      <alignment vertical="center"/>
    </xf>
    <xf numFmtId="0" fontId="11" fillId="3" borderId="36" xfId="5" applyFont="1" applyFill="1" applyBorder="1" applyAlignment="1">
      <alignment horizontal="center" vertical="center"/>
    </xf>
    <xf numFmtId="38" fontId="11" fillId="0" borderId="36" xfId="1" applyFont="1" applyBorder="1" applyAlignment="1">
      <alignment vertical="center"/>
    </xf>
    <xf numFmtId="0" fontId="11" fillId="3" borderId="34" xfId="5" applyFont="1" applyFill="1" applyBorder="1" applyAlignment="1">
      <alignment horizontal="center" vertical="center"/>
    </xf>
    <xf numFmtId="0" fontId="11" fillId="0" borderId="14" xfId="5" applyFont="1" applyBorder="1" applyAlignment="1">
      <alignment vertical="center"/>
    </xf>
    <xf numFmtId="0" fontId="11" fillId="3" borderId="50" xfId="5" applyFont="1" applyFill="1" applyBorder="1" applyAlignment="1">
      <alignment horizontal="center" vertical="center"/>
    </xf>
    <xf numFmtId="0" fontId="11" fillId="3" borderId="53" xfId="5" applyFont="1" applyFill="1" applyBorder="1" applyAlignment="1">
      <alignment horizontal="center" vertical="center"/>
    </xf>
    <xf numFmtId="0" fontId="11" fillId="0" borderId="53" xfId="5" applyFont="1" applyBorder="1" applyAlignment="1">
      <alignment vertical="center"/>
    </xf>
    <xf numFmtId="0" fontId="11" fillId="3" borderId="23" xfId="5" applyFont="1" applyFill="1" applyBorder="1" applyAlignment="1">
      <alignment vertical="center"/>
    </xf>
    <xf numFmtId="0" fontId="11" fillId="0" borderId="14" xfId="5" applyFont="1" applyBorder="1" applyAlignment="1">
      <alignment horizontal="center" vertical="center"/>
    </xf>
    <xf numFmtId="0" fontId="11" fillId="0" borderId="18" xfId="5" applyFont="1" applyBorder="1" applyAlignment="1">
      <alignment vertical="center"/>
    </xf>
    <xf numFmtId="0" fontId="11" fillId="0" borderId="20" xfId="5" applyFont="1" applyBorder="1" applyAlignment="1">
      <alignment vertical="center"/>
    </xf>
    <xf numFmtId="0" fontId="11" fillId="0" borderId="6" xfId="5" applyFont="1" applyBorder="1" applyAlignment="1">
      <alignment horizontal="center" vertical="center"/>
    </xf>
    <xf numFmtId="0" fontId="11" fillId="0" borderId="6" xfId="5" applyFont="1" applyBorder="1" applyAlignment="1">
      <alignment vertical="center"/>
    </xf>
    <xf numFmtId="0" fontId="11" fillId="0" borderId="1" xfId="5" applyFont="1" applyBorder="1" applyAlignment="1">
      <alignment horizontal="right" vertical="center"/>
    </xf>
    <xf numFmtId="0" fontId="11" fillId="0" borderId="3" xfId="5" applyFont="1" applyBorder="1" applyAlignment="1">
      <alignment vertical="center"/>
    </xf>
    <xf numFmtId="0" fontId="11" fillId="0" borderId="53" xfId="5" applyFont="1" applyBorder="1" applyAlignment="1">
      <alignment horizontal="center" vertical="center"/>
    </xf>
    <xf numFmtId="0" fontId="11" fillId="0" borderId="46" xfId="5" applyFont="1" applyBorder="1" applyAlignment="1">
      <alignment horizontal="right" vertical="center"/>
    </xf>
    <xf numFmtId="0" fontId="11" fillId="0" borderId="47" xfId="5" applyFont="1" applyBorder="1" applyAlignment="1">
      <alignment vertical="center"/>
    </xf>
    <xf numFmtId="0" fontId="11" fillId="0" borderId="0" xfId="5" applyFont="1" applyAlignment="1">
      <alignment horizontal="right"/>
    </xf>
    <xf numFmtId="0" fontId="11" fillId="3" borderId="0" xfId="5" applyFont="1" applyFill="1" applyAlignment="1">
      <alignment horizontal="left"/>
    </xf>
    <xf numFmtId="0" fontId="15" fillId="3" borderId="0" xfId="5" applyFont="1" applyFill="1" applyAlignment="1">
      <alignment vertical="center"/>
    </xf>
    <xf numFmtId="0" fontId="17" fillId="0" borderId="0" xfId="5" applyFont="1" applyAlignment="1">
      <alignment horizontal="center"/>
    </xf>
    <xf numFmtId="0" fontId="11" fillId="0" borderId="0" xfId="5" applyFont="1" applyAlignment="1">
      <alignment horizontal="center"/>
    </xf>
    <xf numFmtId="0" fontId="17" fillId="3" borderId="0" xfId="5" applyFont="1" applyFill="1" applyAlignment="1">
      <alignment vertical="center"/>
    </xf>
    <xf numFmtId="0" fontId="17" fillId="0" borderId="0" xfId="5" applyFont="1" applyAlignment="1">
      <alignment horizontal="left" vertical="center"/>
    </xf>
    <xf numFmtId="0" fontId="13" fillId="0" borderId="27" xfId="5" applyFont="1" applyBorder="1" applyAlignment="1">
      <alignment horizontal="center" vertical="center"/>
    </xf>
    <xf numFmtId="0" fontId="12" fillId="0" borderId="27" xfId="5" applyFont="1" applyBorder="1" applyAlignment="1">
      <alignment horizontal="center"/>
    </xf>
    <xf numFmtId="0" fontId="17" fillId="0" borderId="27" xfId="5" applyFont="1" applyBorder="1" applyAlignment="1">
      <alignment horizontal="left" vertical="center"/>
    </xf>
    <xf numFmtId="0" fontId="11" fillId="3" borderId="22" xfId="5" applyFont="1" applyFill="1" applyBorder="1" applyAlignment="1">
      <alignment horizontal="right" vertical="center"/>
    </xf>
    <xf numFmtId="0" fontId="11" fillId="3" borderId="27" xfId="5" applyFont="1" applyFill="1" applyBorder="1" applyAlignment="1">
      <alignment horizontal="right" vertical="center"/>
    </xf>
    <xf numFmtId="0" fontId="11" fillId="3" borderId="62" xfId="5" applyFont="1" applyFill="1" applyBorder="1" applyAlignment="1">
      <alignment horizontal="center" vertical="center"/>
    </xf>
    <xf numFmtId="0" fontId="11" fillId="3" borderId="63" xfId="5" applyFont="1" applyFill="1" applyBorder="1" applyAlignment="1">
      <alignment horizontal="center" vertical="center"/>
    </xf>
    <xf numFmtId="0" fontId="11" fillId="3" borderId="9" xfId="5" applyFont="1" applyFill="1" applyBorder="1" applyAlignment="1">
      <alignment horizontal="center" vertical="center"/>
    </xf>
    <xf numFmtId="0" fontId="11" fillId="3" borderId="64" xfId="5" applyFont="1" applyFill="1" applyBorder="1" applyAlignment="1">
      <alignment horizontal="center" vertical="center"/>
    </xf>
    <xf numFmtId="0" fontId="11" fillId="3" borderId="65" xfId="5" applyFont="1" applyFill="1" applyBorder="1" applyAlignment="1">
      <alignment horizontal="center" vertical="center"/>
    </xf>
    <xf numFmtId="0" fontId="11" fillId="3" borderId="11" xfId="5" applyFont="1" applyFill="1" applyBorder="1" applyAlignment="1">
      <alignment horizontal="center" vertical="center"/>
    </xf>
    <xf numFmtId="0" fontId="11" fillId="3" borderId="66" xfId="5" applyFont="1" applyFill="1" applyBorder="1" applyAlignment="1">
      <alignment horizontal="center" vertical="center"/>
    </xf>
    <xf numFmtId="0" fontId="11" fillId="3" borderId="49" xfId="5" applyFont="1" applyFill="1" applyBorder="1" applyAlignment="1">
      <alignment horizontal="center" vertical="center"/>
    </xf>
    <xf numFmtId="0" fontId="15" fillId="3" borderId="67" xfId="5" applyFont="1" applyFill="1" applyBorder="1" applyAlignment="1">
      <alignment horizontal="center" vertical="center"/>
    </xf>
    <xf numFmtId="0" fontId="11" fillId="3" borderId="68" xfId="5" applyFont="1" applyFill="1" applyBorder="1" applyAlignment="1">
      <alignment horizontal="center" vertical="center"/>
    </xf>
    <xf numFmtId="0" fontId="11" fillId="3" borderId="69" xfId="5" applyFont="1" applyFill="1" applyBorder="1" applyAlignment="1">
      <alignment horizontal="center" vertical="center"/>
    </xf>
    <xf numFmtId="0" fontId="11" fillId="3" borderId="67" xfId="5" applyFont="1" applyFill="1" applyBorder="1" applyAlignment="1">
      <alignment horizontal="center" vertical="center"/>
    </xf>
    <xf numFmtId="0" fontId="11" fillId="2" borderId="21" xfId="5" applyFont="1" applyFill="1" applyBorder="1" applyAlignment="1">
      <alignment horizontal="center" vertical="center"/>
    </xf>
    <xf numFmtId="0" fontId="11" fillId="2" borderId="22" xfId="5" applyFont="1" applyFill="1" applyBorder="1" applyAlignment="1">
      <alignment vertical="center"/>
    </xf>
    <xf numFmtId="0" fontId="11" fillId="2" borderId="22" xfId="5" applyFont="1" applyFill="1" applyBorder="1" applyAlignment="1">
      <alignment horizontal="center" vertical="center"/>
    </xf>
    <xf numFmtId="0" fontId="15" fillId="2" borderId="22" xfId="5" applyFont="1" applyFill="1" applyBorder="1" applyAlignment="1">
      <alignment vertical="center"/>
    </xf>
    <xf numFmtId="0" fontId="11" fillId="2" borderId="23" xfId="5" applyFont="1" applyFill="1" applyBorder="1" applyAlignment="1">
      <alignment vertical="center"/>
    </xf>
    <xf numFmtId="1" fontId="11" fillId="3" borderId="32" xfId="5" applyNumberFormat="1" applyFont="1" applyFill="1" applyBorder="1" applyAlignment="1">
      <alignment vertical="center"/>
    </xf>
    <xf numFmtId="0" fontId="11" fillId="2" borderId="32" xfId="5" applyFont="1" applyFill="1" applyBorder="1" applyAlignment="1">
      <alignment vertical="center"/>
    </xf>
    <xf numFmtId="2" fontId="11" fillId="3" borderId="32" xfId="5" applyNumberFormat="1" applyFont="1" applyFill="1" applyBorder="1" applyAlignment="1">
      <alignment vertical="center"/>
    </xf>
    <xf numFmtId="179" fontId="11" fillId="2" borderId="32" xfId="5" applyNumberFormat="1" applyFont="1" applyFill="1" applyBorder="1" applyAlignment="1">
      <alignment vertical="center"/>
    </xf>
    <xf numFmtId="2" fontId="11" fillId="3" borderId="21" xfId="5" applyNumberFormat="1" applyFont="1" applyFill="1" applyBorder="1" applyAlignment="1">
      <alignment vertical="center"/>
    </xf>
    <xf numFmtId="2" fontId="11" fillId="3" borderId="31" xfId="5" applyNumberFormat="1" applyFont="1" applyFill="1" applyBorder="1" applyAlignment="1">
      <alignment vertical="center"/>
    </xf>
    <xf numFmtId="2" fontId="11" fillId="2" borderId="29" xfId="5" applyNumberFormat="1" applyFont="1" applyFill="1" applyBorder="1" applyAlignment="1">
      <alignment vertical="center"/>
    </xf>
    <xf numFmtId="2" fontId="11" fillId="3" borderId="23" xfId="5" applyNumberFormat="1" applyFont="1" applyFill="1" applyBorder="1" applyAlignment="1">
      <alignment vertical="center"/>
    </xf>
    <xf numFmtId="0" fontId="11" fillId="0" borderId="21" xfId="5" applyFont="1" applyBorder="1" applyAlignment="1">
      <alignment vertical="center"/>
    </xf>
    <xf numFmtId="0" fontId="11" fillId="0" borderId="32" xfId="5" applyFont="1" applyBorder="1" applyAlignment="1">
      <alignment vertical="center"/>
    </xf>
    <xf numFmtId="0" fontId="11" fillId="2" borderId="21" xfId="5" applyFont="1" applyFill="1" applyBorder="1" applyAlignment="1">
      <alignment vertical="center"/>
    </xf>
    <xf numFmtId="2" fontId="11" fillId="3" borderId="29" xfId="5" applyNumberFormat="1" applyFont="1" applyFill="1" applyBorder="1" applyAlignment="1">
      <alignment vertical="center"/>
    </xf>
    <xf numFmtId="2" fontId="11" fillId="0" borderId="0" xfId="5" applyNumberFormat="1" applyFont="1" applyAlignment="1">
      <alignment vertical="center"/>
    </xf>
    <xf numFmtId="0" fontId="11" fillId="0" borderId="0" xfId="5" applyFont="1" applyAlignment="1">
      <alignment horizontal="center" vertical="center"/>
    </xf>
    <xf numFmtId="0" fontId="11" fillId="2" borderId="0" xfId="5" applyFont="1" applyFill="1" applyAlignment="1">
      <alignment vertical="center"/>
    </xf>
    <xf numFmtId="0" fontId="11" fillId="3" borderId="0" xfId="5" applyFont="1" applyFill="1" applyAlignment="1">
      <alignment horizontal="center" vertical="center"/>
    </xf>
    <xf numFmtId="0" fontId="11" fillId="3" borderId="0" xfId="5" applyFont="1" applyFill="1" applyAlignment="1">
      <alignment horizontal="left" vertical="center"/>
    </xf>
    <xf numFmtId="0" fontId="7" fillId="0" borderId="23" xfId="6" applyFont="1" applyBorder="1" applyAlignment="1">
      <alignment horizontal="centerContinuous" vertical="center"/>
    </xf>
    <xf numFmtId="0" fontId="21" fillId="0" borderId="21" xfId="6" applyFont="1" applyBorder="1" applyAlignment="1">
      <alignment horizontal="centerContinuous" vertical="center"/>
    </xf>
    <xf numFmtId="0" fontId="21" fillId="0" borderId="21" xfId="6" applyFont="1" applyBorder="1" applyAlignment="1">
      <alignment vertical="center"/>
    </xf>
    <xf numFmtId="0" fontId="21" fillId="0" borderId="22" xfId="6" applyFont="1" applyBorder="1" applyAlignment="1">
      <alignment vertical="center"/>
    </xf>
    <xf numFmtId="0" fontId="22" fillId="0" borderId="22" xfId="6" applyFont="1" applyBorder="1" applyAlignment="1">
      <alignment horizontal="center" vertical="center"/>
    </xf>
    <xf numFmtId="0" fontId="22" fillId="0" borderId="23" xfId="6" applyFont="1" applyBorder="1" applyAlignment="1">
      <alignment vertical="center"/>
    </xf>
    <xf numFmtId="0" fontId="22" fillId="0" borderId="0" xfId="6" applyFont="1" applyAlignment="1">
      <alignment vertical="center"/>
    </xf>
    <xf numFmtId="0" fontId="22" fillId="0" borderId="0" xfId="6" applyFont="1" applyAlignment="1">
      <alignment horizontal="center" vertical="center"/>
    </xf>
    <xf numFmtId="0" fontId="22" fillId="0" borderId="9" xfId="6" applyFont="1" applyBorder="1" applyAlignment="1">
      <alignment horizontal="center" vertical="center"/>
    </xf>
    <xf numFmtId="0" fontId="22" fillId="0" borderId="46" xfId="6" applyFont="1" applyBorder="1" applyAlignment="1">
      <alignment horizontal="center" vertical="center"/>
    </xf>
    <xf numFmtId="0" fontId="22" fillId="0" borderId="59" xfId="6" applyFont="1" applyBorder="1" applyAlignment="1">
      <alignment horizontal="center" vertical="center"/>
    </xf>
    <xf numFmtId="0" fontId="22" fillId="0" borderId="52" xfId="6" applyFont="1" applyBorder="1" applyAlignment="1">
      <alignment horizontal="center" vertical="center"/>
    </xf>
    <xf numFmtId="0" fontId="22" fillId="0" borderId="49" xfId="6" applyFont="1" applyBorder="1" applyAlignment="1">
      <alignment horizontal="center" vertical="center"/>
    </xf>
    <xf numFmtId="0" fontId="2" fillId="2" borderId="16" xfId="6" applyFont="1" applyFill="1" applyBorder="1" applyAlignment="1">
      <alignment vertical="center"/>
    </xf>
    <xf numFmtId="0" fontId="4" fillId="2" borderId="34" xfId="6" applyFont="1" applyFill="1" applyBorder="1" applyAlignment="1">
      <alignment vertical="center"/>
    </xf>
    <xf numFmtId="0" fontId="4" fillId="2" borderId="43" xfId="6" applyFont="1" applyFill="1" applyBorder="1" applyAlignment="1">
      <alignment vertical="center"/>
    </xf>
    <xf numFmtId="0" fontId="4" fillId="2" borderId="20" xfId="6" applyFont="1" applyFill="1" applyBorder="1" applyAlignment="1">
      <alignment vertical="center"/>
    </xf>
    <xf numFmtId="0" fontId="4" fillId="2" borderId="8" xfId="6" applyFont="1" applyFill="1" applyBorder="1" applyAlignment="1">
      <alignment vertical="center"/>
    </xf>
    <xf numFmtId="0" fontId="4" fillId="2" borderId="6" xfId="6" applyFont="1" applyFill="1" applyBorder="1" applyAlignment="1">
      <alignment vertical="center"/>
    </xf>
    <xf numFmtId="0" fontId="4" fillId="2" borderId="5" xfId="6" applyFont="1" applyFill="1" applyBorder="1" applyAlignment="1">
      <alignment vertical="center"/>
    </xf>
    <xf numFmtId="1" fontId="4" fillId="2" borderId="7" xfId="6" applyNumberFormat="1" applyFont="1" applyFill="1" applyBorder="1" applyAlignment="1">
      <alignment vertical="center"/>
    </xf>
    <xf numFmtId="1" fontId="4" fillId="2" borderId="24" xfId="6" applyNumberFormat="1" applyFont="1" applyFill="1" applyBorder="1" applyAlignment="1">
      <alignment vertical="center"/>
    </xf>
    <xf numFmtId="1" fontId="4" fillId="2" borderId="18" xfId="6" applyNumberFormat="1" applyFont="1" applyFill="1" applyBorder="1" applyAlignment="1">
      <alignment horizontal="right" vertical="center"/>
    </xf>
    <xf numFmtId="1" fontId="4" fillId="0" borderId="24" xfId="6" applyNumberFormat="1" applyFont="1" applyBorder="1" applyAlignment="1">
      <alignment vertical="center"/>
    </xf>
    <xf numFmtId="0" fontId="4" fillId="0" borderId="0" xfId="6" applyFont="1" applyAlignment="1">
      <alignment vertical="center"/>
    </xf>
    <xf numFmtId="0" fontId="2" fillId="2" borderId="18" xfId="6" applyFont="1" applyFill="1" applyBorder="1" applyAlignment="1">
      <alignment vertical="center"/>
    </xf>
    <xf numFmtId="0" fontId="4" fillId="2" borderId="44" xfId="6" applyFont="1" applyFill="1" applyBorder="1" applyAlignment="1">
      <alignment vertical="center"/>
    </xf>
    <xf numFmtId="0" fontId="4" fillId="2" borderId="3" xfId="6" applyFont="1" applyFill="1" applyBorder="1" applyAlignment="1">
      <alignment vertical="center"/>
    </xf>
    <xf numFmtId="0" fontId="4" fillId="2" borderId="42" xfId="6" applyFont="1" applyFill="1" applyBorder="1" applyAlignment="1">
      <alignment vertical="center"/>
    </xf>
    <xf numFmtId="1" fontId="4" fillId="2" borderId="43" xfId="6" applyNumberFormat="1" applyFont="1" applyFill="1" applyBorder="1" applyAlignment="1">
      <alignment vertical="center"/>
    </xf>
    <xf numFmtId="1" fontId="4" fillId="2" borderId="26" xfId="6" applyNumberFormat="1" applyFont="1" applyFill="1" applyBorder="1" applyAlignment="1">
      <alignment vertical="center"/>
    </xf>
    <xf numFmtId="1" fontId="4" fillId="2" borderId="1" xfId="6" applyNumberFormat="1" applyFont="1" applyFill="1" applyBorder="1" applyAlignment="1">
      <alignment horizontal="right" vertical="center"/>
    </xf>
    <xf numFmtId="1" fontId="4" fillId="0" borderId="26" xfId="6" applyNumberFormat="1" applyFont="1" applyBorder="1" applyAlignment="1">
      <alignment vertical="center"/>
    </xf>
    <xf numFmtId="0" fontId="2" fillId="2" borderId="1" xfId="6" applyFont="1" applyFill="1" applyBorder="1" applyAlignment="1">
      <alignment vertical="center"/>
    </xf>
    <xf numFmtId="0" fontId="2" fillId="2" borderId="46" xfId="6" applyFont="1" applyFill="1" applyBorder="1" applyAlignment="1">
      <alignment vertical="center"/>
    </xf>
    <xf numFmtId="0" fontId="4" fillId="2" borderId="52" xfId="6" applyFont="1" applyFill="1" applyBorder="1" applyAlignment="1">
      <alignment vertical="center"/>
    </xf>
    <xf numFmtId="0" fontId="4" fillId="2" borderId="51" xfId="6" applyFont="1" applyFill="1" applyBorder="1" applyAlignment="1">
      <alignment vertical="center"/>
    </xf>
    <xf numFmtId="0" fontId="4" fillId="2" borderId="47" xfId="6" applyFont="1" applyFill="1" applyBorder="1" applyAlignment="1">
      <alignment vertical="center"/>
    </xf>
    <xf numFmtId="0" fontId="4" fillId="2" borderId="53" xfId="6" applyFont="1" applyFill="1" applyBorder="1" applyAlignment="1">
      <alignment vertical="center"/>
    </xf>
    <xf numFmtId="1" fontId="4" fillId="2" borderId="54" xfId="6" applyNumberFormat="1" applyFont="1" applyFill="1" applyBorder="1" applyAlignment="1">
      <alignment vertical="center"/>
    </xf>
    <xf numFmtId="1" fontId="4" fillId="2" borderId="73" xfId="6" applyNumberFormat="1" applyFont="1" applyFill="1" applyBorder="1" applyAlignment="1">
      <alignment vertical="center"/>
    </xf>
    <xf numFmtId="1" fontId="4" fillId="2" borderId="46" xfId="6" applyNumberFormat="1" applyFont="1" applyFill="1" applyBorder="1" applyAlignment="1">
      <alignment horizontal="right" vertical="center"/>
    </xf>
    <xf numFmtId="1" fontId="4" fillId="0" borderId="73" xfId="6" applyNumberFormat="1" applyFont="1" applyBorder="1" applyAlignment="1">
      <alignment vertical="center"/>
    </xf>
    <xf numFmtId="0" fontId="23" fillId="0" borderId="0" xfId="6" applyFont="1" applyAlignment="1">
      <alignment vertical="center"/>
    </xf>
    <xf numFmtId="0" fontId="5" fillId="0" borderId="22" xfId="6" applyFont="1" applyBorder="1" applyAlignment="1">
      <alignment horizontal="center" vertical="center"/>
    </xf>
    <xf numFmtId="0" fontId="22" fillId="0" borderId="10" xfId="6" applyFont="1" applyBorder="1" applyAlignment="1">
      <alignment horizontal="center" vertical="center"/>
    </xf>
    <xf numFmtId="0" fontId="22" fillId="0" borderId="27" xfId="6" applyFont="1" applyBorder="1" applyAlignment="1">
      <alignment horizontal="center" vertical="center"/>
    </xf>
    <xf numFmtId="0" fontId="4" fillId="2" borderId="19" xfId="6" applyFont="1" applyFill="1" applyBorder="1" applyAlignment="1">
      <alignment vertical="center"/>
    </xf>
    <xf numFmtId="0" fontId="4" fillId="2" borderId="2" xfId="6" applyFont="1" applyFill="1" applyBorder="1" applyAlignment="1">
      <alignment vertical="center"/>
    </xf>
    <xf numFmtId="0" fontId="4" fillId="2" borderId="59" xfId="6" applyFont="1" applyFill="1" applyBorder="1" applyAlignment="1">
      <alignment vertical="center"/>
    </xf>
    <xf numFmtId="0" fontId="4" fillId="2" borderId="5" xfId="6" applyFont="1" applyFill="1" applyBorder="1" applyAlignment="1">
      <alignment vertical="center" shrinkToFit="1"/>
    </xf>
    <xf numFmtId="0" fontId="4" fillId="2" borderId="3" xfId="6" applyFont="1" applyFill="1" applyBorder="1" applyAlignment="1">
      <alignment vertical="center" shrinkToFit="1"/>
    </xf>
    <xf numFmtId="49" fontId="4" fillId="2" borderId="19" xfId="6" applyNumberFormat="1" applyFont="1" applyFill="1" applyBorder="1" applyAlignment="1">
      <alignment vertical="center"/>
    </xf>
    <xf numFmtId="49" fontId="4" fillId="2" borderId="5" xfId="6" applyNumberFormat="1" applyFont="1" applyFill="1" applyBorder="1" applyAlignment="1">
      <alignment vertical="center" shrinkToFit="1"/>
    </xf>
    <xf numFmtId="49" fontId="4" fillId="2" borderId="3" xfId="6" applyNumberFormat="1" applyFont="1" applyFill="1" applyBorder="1" applyAlignment="1">
      <alignment vertical="center" shrinkToFit="1"/>
    </xf>
    <xf numFmtId="49" fontId="4" fillId="2" borderId="2" xfId="6" applyNumberFormat="1" applyFont="1" applyFill="1" applyBorder="1" applyAlignment="1">
      <alignment vertical="center"/>
    </xf>
    <xf numFmtId="49" fontId="4" fillId="2" borderId="5" xfId="6" applyNumberFormat="1" applyFont="1" applyFill="1" applyBorder="1" applyAlignment="1">
      <alignment vertical="center"/>
    </xf>
    <xf numFmtId="0" fontId="11" fillId="2" borderId="22" xfId="5" applyFont="1" applyFill="1" applyBorder="1" applyAlignment="1">
      <alignment vertical="center" shrinkToFit="1"/>
    </xf>
    <xf numFmtId="0" fontId="5" fillId="0" borderId="22" xfId="6" applyFont="1" applyBorder="1" applyAlignment="1">
      <alignment horizontal="center" vertical="center"/>
    </xf>
    <xf numFmtId="0" fontId="22" fillId="0" borderId="9" xfId="6" applyFont="1" applyBorder="1" applyAlignment="1">
      <alignment horizontal="center" vertical="center"/>
    </xf>
    <xf numFmtId="0" fontId="22" fillId="0" borderId="49" xfId="6" applyFont="1" applyBorder="1" applyAlignment="1">
      <alignment horizontal="center" vertical="center"/>
    </xf>
    <xf numFmtId="0" fontId="22" fillId="0" borderId="0" xfId="6" applyFont="1" applyAlignment="1">
      <alignment horizontal="center" vertical="center"/>
    </xf>
    <xf numFmtId="0" fontId="4" fillId="2" borderId="6" xfId="6" applyFont="1" applyFill="1" applyBorder="1" applyAlignment="1">
      <alignment horizontal="center" vertical="center"/>
    </xf>
    <xf numFmtId="180" fontId="4" fillId="2" borderId="26" xfId="6" applyNumberFormat="1" applyFont="1" applyFill="1" applyBorder="1" applyAlignment="1">
      <alignment horizontal="left" vertical="center" indent="1"/>
    </xf>
    <xf numFmtId="1" fontId="4" fillId="4" borderId="1" xfId="6" applyNumberFormat="1" applyFont="1" applyFill="1" applyBorder="1" applyAlignment="1">
      <alignment horizontal="right" vertical="center"/>
    </xf>
    <xf numFmtId="180" fontId="4" fillId="2" borderId="1" xfId="6" applyNumberFormat="1" applyFont="1" applyFill="1" applyBorder="1" applyAlignment="1">
      <alignment horizontal="right" vertical="center"/>
    </xf>
    <xf numFmtId="0" fontId="0" fillId="0" borderId="3" xfId="0" applyBorder="1" applyAlignment="1">
      <alignment vertical="center"/>
    </xf>
    <xf numFmtId="0" fontId="4" fillId="0" borderId="2" xfId="6" applyFont="1" applyFill="1" applyBorder="1" applyAlignment="1">
      <alignment vertical="center"/>
    </xf>
    <xf numFmtId="180" fontId="4" fillId="5" borderId="1" xfId="6" applyNumberFormat="1" applyFont="1" applyFill="1" applyBorder="1" applyAlignment="1">
      <alignment horizontal="right" vertical="center"/>
    </xf>
    <xf numFmtId="0" fontId="8" fillId="0" borderId="3" xfId="4" applyFont="1" applyBorder="1" applyAlignment="1">
      <alignment vertical="center"/>
    </xf>
    <xf numFmtId="0" fontId="4" fillId="2" borderId="1" xfId="4" applyFont="1" applyFill="1" applyBorder="1" applyAlignment="1">
      <alignment horizontal="right" vertical="center"/>
    </xf>
    <xf numFmtId="178" fontId="24" fillId="2" borderId="6" xfId="4" applyNumberFormat="1" applyFont="1" applyFill="1" applyBorder="1" applyAlignment="1">
      <alignment vertical="center"/>
    </xf>
    <xf numFmtId="0" fontId="4" fillId="0" borderId="26" xfId="4" applyFont="1" applyFill="1" applyBorder="1" applyAlignment="1">
      <alignment vertical="center"/>
    </xf>
    <xf numFmtId="0" fontId="2" fillId="0" borderId="46" xfId="2" applyFont="1" applyBorder="1" applyAlignment="1">
      <alignment vertical="center"/>
    </xf>
    <xf numFmtId="0" fontId="2" fillId="0" borderId="59" xfId="2" applyFont="1" applyBorder="1" applyAlignment="1">
      <alignment vertical="center"/>
    </xf>
    <xf numFmtId="0" fontId="4" fillId="2" borderId="47" xfId="2" applyFont="1" applyFill="1" applyBorder="1" applyAlignment="1">
      <alignment vertical="center" shrinkToFit="1"/>
    </xf>
    <xf numFmtId="0" fontId="4" fillId="2" borderId="74" xfId="2" applyFont="1" applyFill="1" applyBorder="1" applyAlignment="1">
      <alignment vertical="center" shrinkToFit="1"/>
    </xf>
    <xf numFmtId="0" fontId="4" fillId="2" borderId="51" xfId="2" applyFont="1" applyFill="1" applyBorder="1" applyAlignment="1">
      <alignment vertical="center"/>
    </xf>
    <xf numFmtId="0" fontId="4" fillId="2" borderId="53" xfId="2" applyFont="1" applyFill="1" applyBorder="1" applyAlignment="1">
      <alignment horizontal="center" vertical="center"/>
    </xf>
    <xf numFmtId="0" fontId="4" fillId="2" borderId="54" xfId="2" applyFont="1" applyFill="1" applyBorder="1" applyAlignment="1">
      <alignment vertical="center"/>
    </xf>
    <xf numFmtId="176" fontId="4" fillId="2" borderId="52" xfId="1" applyNumberFormat="1" applyFont="1" applyFill="1" applyBorder="1" applyAlignment="1">
      <alignment vertical="center"/>
    </xf>
    <xf numFmtId="176" fontId="4" fillId="0" borderId="51" xfId="1" applyNumberFormat="1" applyFont="1" applyBorder="1" applyAlignment="1">
      <alignment vertical="center"/>
    </xf>
    <xf numFmtId="176" fontId="4" fillId="0" borderId="74" xfId="1" applyNumberFormat="1" applyFont="1" applyBorder="1" applyAlignment="1">
      <alignment vertical="center"/>
    </xf>
    <xf numFmtId="0" fontId="4" fillId="0" borderId="53" xfId="2" applyFont="1" applyBorder="1" applyAlignment="1">
      <alignment vertical="center"/>
    </xf>
    <xf numFmtId="0" fontId="4" fillId="2" borderId="52" xfId="2" applyFont="1" applyFill="1" applyBorder="1" applyAlignment="1">
      <alignment vertical="center"/>
    </xf>
    <xf numFmtId="38" fontId="4" fillId="3" borderId="54" xfId="1" applyFont="1" applyFill="1" applyBorder="1" applyAlignment="1">
      <alignment vertical="center"/>
    </xf>
    <xf numFmtId="0" fontId="4" fillId="2" borderId="74" xfId="2" applyFont="1" applyFill="1" applyBorder="1" applyAlignment="1">
      <alignment vertical="center"/>
    </xf>
    <xf numFmtId="38" fontId="4" fillId="3" borderId="51" xfId="1" applyFont="1" applyFill="1" applyBorder="1" applyAlignment="1">
      <alignment vertical="center"/>
    </xf>
    <xf numFmtId="177" fontId="4" fillId="3" borderId="54" xfId="2" applyNumberFormat="1" applyFont="1" applyFill="1" applyBorder="1" applyAlignment="1">
      <alignment vertical="center"/>
    </xf>
    <xf numFmtId="0" fontId="2" fillId="0" borderId="16" xfId="2" applyFont="1" applyBorder="1" applyAlignment="1">
      <alignment vertical="center"/>
    </xf>
    <xf numFmtId="0" fontId="2" fillId="0" borderId="12" xfId="2" applyFont="1" applyBorder="1" applyAlignment="1">
      <alignment vertical="center"/>
    </xf>
    <xf numFmtId="0" fontId="4" fillId="2" borderId="17" xfId="2" applyFont="1" applyFill="1" applyBorder="1" applyAlignment="1">
      <alignment vertical="center" shrinkToFit="1"/>
    </xf>
    <xf numFmtId="0" fontId="4" fillId="2" borderId="13" xfId="2" applyFont="1" applyFill="1" applyBorder="1" applyAlignment="1">
      <alignment vertical="center" shrinkToFit="1"/>
    </xf>
    <xf numFmtId="0" fontId="4" fillId="2" borderId="33" xfId="2" applyFont="1" applyFill="1" applyBorder="1" applyAlignment="1">
      <alignment vertical="center"/>
    </xf>
    <xf numFmtId="0" fontId="4" fillId="2" borderId="14" xfId="2" applyFont="1" applyFill="1" applyBorder="1" applyAlignment="1">
      <alignment horizontal="center" vertical="center"/>
    </xf>
    <xf numFmtId="0" fontId="4" fillId="2" borderId="15" xfId="2" applyFont="1" applyFill="1" applyBorder="1" applyAlignment="1">
      <alignment vertical="center"/>
    </xf>
    <xf numFmtId="176" fontId="4" fillId="2" borderId="34" xfId="1" applyNumberFormat="1" applyFont="1" applyFill="1" applyBorder="1" applyAlignment="1">
      <alignment vertical="center"/>
    </xf>
    <xf numFmtId="176" fontId="4" fillId="0" borderId="33" xfId="1" applyNumberFormat="1" applyFont="1" applyBorder="1" applyAlignment="1">
      <alignment vertical="center"/>
    </xf>
    <xf numFmtId="176" fontId="4" fillId="0" borderId="13" xfId="1" applyNumberFormat="1" applyFont="1" applyBorder="1" applyAlignment="1">
      <alignment vertical="center"/>
    </xf>
    <xf numFmtId="0" fontId="4" fillId="0" borderId="14" xfId="2" applyFont="1" applyBorder="1" applyAlignment="1">
      <alignment vertical="center"/>
    </xf>
    <xf numFmtId="0" fontId="4" fillId="2" borderId="34" xfId="2" applyFont="1" applyFill="1" applyBorder="1" applyAlignment="1">
      <alignment vertical="center"/>
    </xf>
    <xf numFmtId="38" fontId="4" fillId="3" borderId="15" xfId="1" applyFont="1" applyFill="1" applyBorder="1" applyAlignment="1">
      <alignment vertical="center"/>
    </xf>
    <xf numFmtId="0" fontId="4" fillId="2" borderId="13" xfId="2" applyFont="1" applyFill="1" applyBorder="1" applyAlignment="1">
      <alignment vertical="center"/>
    </xf>
    <xf numFmtId="38" fontId="4" fillId="3" borderId="33" xfId="1" applyFont="1" applyFill="1" applyBorder="1" applyAlignment="1">
      <alignment vertical="center"/>
    </xf>
    <xf numFmtId="177" fontId="4" fillId="3" borderId="15" xfId="2" applyNumberFormat="1" applyFont="1" applyFill="1" applyBorder="1" applyAlignment="1">
      <alignment vertical="center"/>
    </xf>
    <xf numFmtId="0" fontId="2" fillId="0" borderId="57" xfId="2" applyFont="1" applyBorder="1" applyAlignment="1">
      <alignment vertical="center"/>
    </xf>
    <xf numFmtId="0" fontId="2" fillId="0" borderId="58" xfId="2" applyFont="1" applyBorder="1" applyAlignment="1">
      <alignment vertical="center"/>
    </xf>
    <xf numFmtId="0" fontId="4" fillId="2" borderId="75" xfId="2" applyFont="1" applyFill="1" applyBorder="1" applyAlignment="1">
      <alignment vertical="center" shrinkToFit="1"/>
    </xf>
    <xf numFmtId="0" fontId="4" fillId="2" borderId="35" xfId="2" applyFont="1" applyFill="1" applyBorder="1" applyAlignment="1">
      <alignment vertical="center" shrinkToFit="1"/>
    </xf>
    <xf numFmtId="0" fontId="4" fillId="2" borderId="39" xfId="2" applyFont="1" applyFill="1" applyBorder="1" applyAlignment="1">
      <alignment vertical="center"/>
    </xf>
    <xf numFmtId="0" fontId="4" fillId="2" borderId="36" xfId="2" applyFont="1" applyFill="1" applyBorder="1" applyAlignment="1">
      <alignment horizontal="center" vertical="center"/>
    </xf>
    <xf numFmtId="0" fontId="4" fillId="2" borderId="45" xfId="2" applyFont="1" applyFill="1" applyBorder="1" applyAlignment="1">
      <alignment vertical="center"/>
    </xf>
    <xf numFmtId="176" fontId="4" fillId="2" borderId="40" xfId="1" applyNumberFormat="1" applyFont="1" applyFill="1" applyBorder="1" applyAlignment="1">
      <alignment vertical="center"/>
    </xf>
    <xf numFmtId="176" fontId="4" fillId="0" borderId="39" xfId="1" applyNumberFormat="1" applyFont="1" applyBorder="1" applyAlignment="1">
      <alignment vertical="center"/>
    </xf>
    <xf numFmtId="176" fontId="4" fillId="0" borderId="35" xfId="1" applyNumberFormat="1" applyFont="1" applyBorder="1" applyAlignment="1">
      <alignment vertical="center"/>
    </xf>
    <xf numFmtId="0" fontId="4" fillId="0" borderId="36" xfId="2" applyFont="1" applyBorder="1" applyAlignment="1">
      <alignment vertical="center"/>
    </xf>
    <xf numFmtId="0" fontId="4" fillId="2" borderId="40" xfId="2" applyFont="1" applyFill="1" applyBorder="1" applyAlignment="1">
      <alignment vertical="center"/>
    </xf>
    <xf numFmtId="38" fontId="4" fillId="3" borderId="45" xfId="1" applyFont="1" applyFill="1" applyBorder="1" applyAlignment="1">
      <alignment vertical="center"/>
    </xf>
    <xf numFmtId="0" fontId="4" fillId="2" borderId="35" xfId="2" applyFont="1" applyFill="1" applyBorder="1" applyAlignment="1">
      <alignment vertical="center"/>
    </xf>
    <xf numFmtId="38" fontId="4" fillId="3" borderId="39" xfId="1" applyFont="1" applyFill="1" applyBorder="1" applyAlignment="1">
      <alignment vertical="center"/>
    </xf>
    <xf numFmtId="177" fontId="4" fillId="3" borderId="45" xfId="2" applyNumberFormat="1" applyFont="1" applyFill="1" applyBorder="1" applyAlignment="1">
      <alignment vertical="center"/>
    </xf>
    <xf numFmtId="178" fontId="4" fillId="6" borderId="6" xfId="4" applyNumberFormat="1" applyFont="1" applyFill="1" applyBorder="1" applyAlignment="1">
      <alignment vertical="center"/>
    </xf>
    <xf numFmtId="178" fontId="4" fillId="6" borderId="4" xfId="4" applyNumberFormat="1" applyFont="1" applyFill="1" applyBorder="1" applyAlignment="1">
      <alignment vertical="center"/>
    </xf>
    <xf numFmtId="0" fontId="2" fillId="0" borderId="18" xfId="2" applyFont="1" applyBorder="1" applyAlignment="1">
      <alignment vertical="center"/>
    </xf>
    <xf numFmtId="0" fontId="2" fillId="0" borderId="19" xfId="2" applyFont="1" applyBorder="1" applyAlignment="1">
      <alignment vertical="center"/>
    </xf>
    <xf numFmtId="0" fontId="4" fillId="2" borderId="20" xfId="2" applyFont="1" applyFill="1" applyBorder="1" applyAlignment="1">
      <alignment vertical="center" shrinkToFit="1"/>
    </xf>
    <xf numFmtId="0" fontId="4" fillId="2" borderId="41" xfId="2" applyFont="1" applyFill="1" applyBorder="1" applyAlignment="1">
      <alignment vertical="center" shrinkToFit="1"/>
    </xf>
    <xf numFmtId="0" fontId="4" fillId="2" borderId="43" xfId="2" applyFont="1" applyFill="1" applyBorder="1" applyAlignment="1">
      <alignment vertical="center"/>
    </xf>
    <xf numFmtId="0" fontId="4" fillId="2" borderId="42" xfId="2" applyFont="1" applyFill="1" applyBorder="1" applyAlignment="1">
      <alignment horizontal="center" vertical="center"/>
    </xf>
    <xf numFmtId="0" fontId="4" fillId="2" borderId="76" xfId="2" applyFont="1" applyFill="1" applyBorder="1" applyAlignment="1">
      <alignment vertical="center"/>
    </xf>
    <xf numFmtId="176" fontId="4" fillId="2" borderId="44" xfId="1" applyNumberFormat="1" applyFont="1" applyFill="1" applyBorder="1" applyAlignment="1">
      <alignment vertical="center"/>
    </xf>
    <xf numFmtId="176" fontId="4" fillId="0" borderId="43" xfId="1" applyNumberFormat="1" applyFont="1" applyBorder="1" applyAlignment="1">
      <alignment vertical="center"/>
    </xf>
    <xf numFmtId="176" fontId="4" fillId="0" borderId="41" xfId="1" applyNumberFormat="1" applyFont="1" applyBorder="1" applyAlignment="1">
      <alignment vertical="center"/>
    </xf>
    <xf numFmtId="0" fontId="4" fillId="0" borderId="42" xfId="2" applyFont="1" applyBorder="1" applyAlignment="1">
      <alignment vertical="center"/>
    </xf>
    <xf numFmtId="0" fontId="4" fillId="2" borderId="44" xfId="2" applyFont="1" applyFill="1" applyBorder="1" applyAlignment="1">
      <alignment vertical="center"/>
    </xf>
    <xf numFmtId="38" fontId="4" fillId="3" borderId="76" xfId="1" applyFont="1" applyFill="1" applyBorder="1" applyAlignment="1">
      <alignment vertical="center"/>
    </xf>
    <xf numFmtId="0" fontId="4" fillId="2" borderId="41" xfId="2" applyFont="1" applyFill="1" applyBorder="1" applyAlignment="1">
      <alignment vertical="center"/>
    </xf>
    <xf numFmtId="38" fontId="4" fillId="3" borderId="43" xfId="1" applyFont="1" applyFill="1" applyBorder="1" applyAlignment="1">
      <alignment vertical="center"/>
    </xf>
    <xf numFmtId="177" fontId="4" fillId="3" borderId="76" xfId="2" applyNumberFormat="1" applyFont="1" applyFill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distributed" vertical="center" wrapText="1"/>
    </xf>
    <xf numFmtId="0" fontId="26" fillId="0" borderId="0" xfId="0" applyFont="1" applyAlignment="1">
      <alignment horizontal="distributed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2" fillId="0" borderId="62" xfId="6" applyFont="1" applyBorder="1" applyAlignment="1">
      <alignment horizontal="center" vertical="center" wrapText="1"/>
    </xf>
    <xf numFmtId="0" fontId="22" fillId="0" borderId="66" xfId="6" applyFont="1" applyBorder="1" applyAlignment="1">
      <alignment horizontal="center" vertical="center" wrapText="1"/>
    </xf>
    <xf numFmtId="0" fontId="5" fillId="0" borderId="21" xfId="6" applyFont="1" applyBorder="1" applyAlignment="1">
      <alignment horizontal="center" vertical="center"/>
    </xf>
    <xf numFmtId="0" fontId="5" fillId="0" borderId="22" xfId="6" applyFont="1" applyBorder="1" applyAlignment="1">
      <alignment horizontal="center" vertical="center"/>
    </xf>
    <xf numFmtId="0" fontId="22" fillId="0" borderId="9" xfId="6" applyFont="1" applyBorder="1" applyAlignment="1">
      <alignment horizontal="center" vertical="center"/>
    </xf>
    <xf numFmtId="0" fontId="22" fillId="0" borderId="48" xfId="6" applyFont="1" applyBorder="1" applyAlignment="1">
      <alignment horizontal="center" vertical="center"/>
    </xf>
    <xf numFmtId="0" fontId="22" fillId="0" borderId="49" xfId="6" applyFont="1" applyBorder="1" applyAlignment="1">
      <alignment horizontal="center" vertical="center"/>
    </xf>
    <xf numFmtId="0" fontId="22" fillId="0" borderId="50" xfId="6" applyFont="1" applyBorder="1" applyAlignment="1">
      <alignment horizontal="center" vertical="center"/>
    </xf>
    <xf numFmtId="0" fontId="22" fillId="0" borderId="70" xfId="6" applyFont="1" applyBorder="1" applyAlignment="1">
      <alignment horizontal="center" vertical="center"/>
    </xf>
    <xf numFmtId="0" fontId="22" fillId="0" borderId="11" xfId="6" applyFont="1" applyBorder="1" applyAlignment="1">
      <alignment horizontal="center" vertical="center"/>
    </xf>
    <xf numFmtId="0" fontId="22" fillId="0" borderId="72" xfId="6" applyFont="1" applyBorder="1" applyAlignment="1">
      <alignment horizontal="center" vertical="center"/>
    </xf>
    <xf numFmtId="0" fontId="22" fillId="0" borderId="69" xfId="6" applyFont="1" applyBorder="1" applyAlignment="1">
      <alignment horizontal="center" vertical="center"/>
    </xf>
    <xf numFmtId="0" fontId="22" fillId="0" borderId="55" xfId="6" applyFont="1" applyBorder="1" applyAlignment="1">
      <alignment horizontal="center" vertical="center"/>
    </xf>
    <xf numFmtId="0" fontId="22" fillId="0" borderId="0" xfId="6" applyFont="1" applyAlignment="1">
      <alignment horizontal="center" vertical="center"/>
    </xf>
    <xf numFmtId="0" fontId="22" fillId="0" borderId="71" xfId="6" applyFont="1" applyBorder="1" applyAlignment="1">
      <alignment horizontal="center" vertical="center"/>
    </xf>
    <xf numFmtId="0" fontId="22" fillId="0" borderId="67" xfId="6" applyFont="1" applyBorder="1" applyAlignment="1">
      <alignment horizontal="center" vertical="center"/>
    </xf>
    <xf numFmtId="0" fontId="22" fillId="0" borderId="62" xfId="6" applyFont="1" applyBorder="1" applyAlignment="1">
      <alignment horizontal="center" vertical="center"/>
    </xf>
    <xf numFmtId="0" fontId="22" fillId="0" borderId="66" xfId="6" applyFont="1" applyBorder="1" applyAlignment="1">
      <alignment horizontal="center" vertical="center"/>
    </xf>
    <xf numFmtId="0" fontId="11" fillId="0" borderId="21" xfId="5" applyFont="1" applyBorder="1" applyAlignment="1">
      <alignment horizontal="center" vertical="center"/>
    </xf>
    <xf numFmtId="0" fontId="11" fillId="0" borderId="23" xfId="5" applyFont="1" applyBorder="1" applyAlignment="1">
      <alignment horizontal="center" vertical="center"/>
    </xf>
    <xf numFmtId="0" fontId="11" fillId="0" borderId="22" xfId="5" applyFont="1" applyBorder="1" applyAlignment="1">
      <alignment horizontal="center" vertical="center"/>
    </xf>
    <xf numFmtId="0" fontId="11" fillId="3" borderId="62" xfId="5" applyFont="1" applyFill="1" applyBorder="1" applyAlignment="1">
      <alignment horizontal="center" vertical="center"/>
    </xf>
    <xf numFmtId="0" fontId="11" fillId="3" borderId="63" xfId="5" applyFont="1" applyFill="1" applyBorder="1" applyAlignment="1">
      <alignment horizontal="center" vertical="center"/>
    </xf>
    <xf numFmtId="0" fontId="11" fillId="3" borderId="9" xfId="5" applyFont="1" applyFill="1" applyBorder="1" applyAlignment="1">
      <alignment horizontal="center" vertical="center"/>
    </xf>
    <xf numFmtId="0" fontId="11" fillId="3" borderId="10" xfId="5" applyFont="1" applyFill="1" applyBorder="1" applyAlignment="1">
      <alignment horizontal="center" vertical="center"/>
    </xf>
    <xf numFmtId="0" fontId="11" fillId="3" borderId="11" xfId="5" applyFont="1" applyFill="1" applyBorder="1" applyAlignment="1">
      <alignment horizontal="center" vertical="center"/>
    </xf>
    <xf numFmtId="0" fontId="11" fillId="3" borderId="66" xfId="5" applyFont="1" applyFill="1" applyBorder="1" applyAlignment="1">
      <alignment horizontal="center" vertical="center"/>
    </xf>
    <xf numFmtId="0" fontId="11" fillId="3" borderId="49" xfId="5" applyFont="1" applyFill="1" applyBorder="1" applyAlignment="1">
      <alignment horizontal="center" vertical="center"/>
    </xf>
    <xf numFmtId="0" fontId="11" fillId="3" borderId="69" xfId="5" applyFont="1" applyFill="1" applyBorder="1" applyAlignment="1">
      <alignment horizontal="center" vertical="center"/>
    </xf>
    <xf numFmtId="0" fontId="11" fillId="3" borderId="0" xfId="5" applyFont="1" applyFill="1" applyAlignment="1">
      <alignment horizontal="left"/>
    </xf>
    <xf numFmtId="0" fontId="11" fillId="3" borderId="0" xfId="5" applyFont="1" applyFill="1" applyAlignment="1">
      <alignment horizontal="center"/>
    </xf>
    <xf numFmtId="0" fontId="12" fillId="3" borderId="0" xfId="5" applyFont="1" applyFill="1" applyAlignment="1">
      <alignment horizontal="center"/>
    </xf>
    <xf numFmtId="0" fontId="13" fillId="0" borderId="0" xfId="5" applyFont="1" applyAlignment="1">
      <alignment horizontal="center" vertical="center"/>
    </xf>
    <xf numFmtId="0" fontId="11" fillId="3" borderId="27" xfId="5" applyFont="1" applyFill="1" applyBorder="1" applyAlignment="1">
      <alignment horizontal="center" vertical="center"/>
    </xf>
    <xf numFmtId="0" fontId="11" fillId="0" borderId="27" xfId="5" applyFont="1" applyBorder="1" applyAlignment="1">
      <alignment horizontal="center" vertical="center"/>
    </xf>
    <xf numFmtId="0" fontId="11" fillId="3" borderId="21" xfId="5" applyFont="1" applyFill="1" applyBorder="1" applyAlignment="1">
      <alignment horizontal="center" vertical="center"/>
    </xf>
    <xf numFmtId="0" fontId="11" fillId="3" borderId="22" xfId="5" applyFont="1" applyFill="1" applyBorder="1" applyAlignment="1">
      <alignment horizontal="center" vertical="center"/>
    </xf>
    <xf numFmtId="38" fontId="11" fillId="3" borderId="60" xfId="1" applyFont="1" applyFill="1" applyBorder="1" applyAlignment="1">
      <alignment horizontal="right" vertical="center"/>
    </xf>
    <xf numFmtId="38" fontId="11" fillId="3" borderId="61" xfId="1" applyFont="1" applyFill="1" applyBorder="1" applyAlignment="1">
      <alignment horizontal="right" vertical="center"/>
    </xf>
    <xf numFmtId="0" fontId="11" fillId="3" borderId="50" xfId="5" applyFont="1" applyFill="1" applyBorder="1" applyAlignment="1">
      <alignment horizontal="center" vertical="center"/>
    </xf>
    <xf numFmtId="0" fontId="11" fillId="3" borderId="51" xfId="5" applyFont="1" applyFill="1" applyBorder="1" applyAlignment="1">
      <alignment horizontal="center" vertical="center"/>
    </xf>
    <xf numFmtId="0" fontId="11" fillId="3" borderId="59" xfId="5" applyFont="1" applyFill="1" applyBorder="1" applyAlignment="1">
      <alignment horizontal="center" vertical="center"/>
    </xf>
    <xf numFmtId="0" fontId="11" fillId="3" borderId="52" xfId="5" applyFont="1" applyFill="1" applyBorder="1" applyAlignment="1">
      <alignment horizontal="center" vertical="center"/>
    </xf>
    <xf numFmtId="0" fontId="11" fillId="0" borderId="51" xfId="5" applyFont="1" applyBorder="1" applyAlignment="1">
      <alignment horizontal="center" vertical="center"/>
    </xf>
    <xf numFmtId="0" fontId="11" fillId="0" borderId="52" xfId="5" applyFont="1" applyBorder="1" applyAlignment="1">
      <alignment horizontal="center" vertical="center"/>
    </xf>
    <xf numFmtId="0" fontId="11" fillId="3" borderId="6" xfId="5" applyFont="1" applyFill="1" applyBorder="1" applyAlignment="1">
      <alignment horizontal="right" vertical="center"/>
    </xf>
    <xf numFmtId="0" fontId="11" fillId="3" borderId="7" xfId="5" applyFont="1" applyFill="1" applyBorder="1" applyAlignment="1">
      <alignment horizontal="right" vertical="center"/>
    </xf>
    <xf numFmtId="0" fontId="11" fillId="3" borderId="23" xfId="5" applyFont="1" applyFill="1" applyBorder="1" applyAlignment="1">
      <alignment horizontal="center" vertical="center"/>
    </xf>
    <xf numFmtId="0" fontId="11" fillId="3" borderId="9" xfId="5" applyFont="1" applyFill="1" applyBorder="1" applyAlignment="1">
      <alignment horizontal="right" vertical="center"/>
    </xf>
    <xf numFmtId="0" fontId="11" fillId="3" borderId="11" xfId="5" applyFont="1" applyFill="1" applyBorder="1" applyAlignment="1">
      <alignment horizontal="right" vertical="center"/>
    </xf>
    <xf numFmtId="0" fontId="11" fillId="3" borderId="1" xfId="5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horizontal="center" vertical="center"/>
    </xf>
    <xf numFmtId="0" fontId="11" fillId="3" borderId="8" xfId="5" applyFont="1" applyFill="1" applyBorder="1" applyAlignment="1">
      <alignment horizontal="center" vertical="center"/>
    </xf>
    <xf numFmtId="0" fontId="11" fillId="3" borderId="5" xfId="5" applyFont="1" applyFill="1" applyBorder="1" applyAlignment="1">
      <alignment horizontal="center" vertical="center"/>
    </xf>
    <xf numFmtId="0" fontId="11" fillId="0" borderId="2" xfId="5" applyFont="1" applyBorder="1" applyAlignment="1">
      <alignment horizontal="center" vertical="center"/>
    </xf>
    <xf numFmtId="0" fontId="11" fillId="0" borderId="8" xfId="5" applyFont="1" applyBorder="1" applyAlignment="1">
      <alignment horizontal="center" vertical="center"/>
    </xf>
    <xf numFmtId="0" fontId="11" fillId="0" borderId="5" xfId="5" applyFont="1" applyBorder="1" applyAlignment="1">
      <alignment horizontal="center" vertical="center"/>
    </xf>
    <xf numFmtId="0" fontId="11" fillId="3" borderId="57" xfId="5" applyFont="1" applyFill="1" applyBorder="1" applyAlignment="1">
      <alignment horizontal="center" vertical="center"/>
    </xf>
    <xf numFmtId="0" fontId="11" fillId="3" borderId="58" xfId="5" applyFont="1" applyFill="1" applyBorder="1" applyAlignment="1">
      <alignment horizontal="center" vertical="center"/>
    </xf>
    <xf numFmtId="0" fontId="11" fillId="3" borderId="40" xfId="5" applyFont="1" applyFill="1" applyBorder="1" applyAlignment="1">
      <alignment horizontal="center" vertical="center"/>
    </xf>
    <xf numFmtId="0" fontId="11" fillId="3" borderId="55" xfId="5" applyFont="1" applyFill="1" applyBorder="1" applyAlignment="1">
      <alignment horizontal="left" vertical="center"/>
    </xf>
    <xf numFmtId="0" fontId="11" fillId="3" borderId="0" xfId="5" applyFont="1" applyFill="1" applyAlignment="1">
      <alignment horizontal="left" vertical="center"/>
    </xf>
    <xf numFmtId="0" fontId="11" fillId="3" borderId="56" xfId="5" applyFont="1" applyFill="1" applyBorder="1" applyAlignment="1">
      <alignment horizontal="left" vertical="center"/>
    </xf>
    <xf numFmtId="0" fontId="11" fillId="3" borderId="18" xfId="5" applyFont="1" applyFill="1" applyBorder="1" applyAlignment="1">
      <alignment horizontal="left" vertical="center"/>
    </xf>
    <xf numFmtId="0" fontId="11" fillId="3" borderId="19" xfId="5" applyFont="1" applyFill="1" applyBorder="1" applyAlignment="1">
      <alignment horizontal="left" vertical="center"/>
    </xf>
    <xf numFmtId="0" fontId="11" fillId="3" borderId="44" xfId="5" applyFont="1" applyFill="1" applyBorder="1" applyAlignment="1">
      <alignment horizontal="left" vertical="center"/>
    </xf>
    <xf numFmtId="0" fontId="11" fillId="3" borderId="33" xfId="5" applyFont="1" applyFill="1" applyBorder="1" applyAlignment="1">
      <alignment horizontal="center" vertical="center"/>
    </xf>
    <xf numFmtId="0" fontId="11" fillId="3" borderId="12" xfId="5" applyFont="1" applyFill="1" applyBorder="1" applyAlignment="1">
      <alignment horizontal="center" vertical="center"/>
    </xf>
    <xf numFmtId="0" fontId="11" fillId="0" borderId="12" xfId="5" applyFont="1" applyBorder="1" applyAlignment="1">
      <alignment horizontal="center" vertical="center"/>
    </xf>
    <xf numFmtId="0" fontId="11" fillId="0" borderId="34" xfId="5" applyFont="1" applyBorder="1" applyAlignment="1">
      <alignment horizontal="center" vertical="center"/>
    </xf>
    <xf numFmtId="0" fontId="11" fillId="0" borderId="33" xfId="5" applyFont="1" applyBorder="1" applyAlignment="1">
      <alignment horizontal="center" vertical="center"/>
    </xf>
    <xf numFmtId="0" fontId="11" fillId="3" borderId="14" xfId="5" applyFont="1" applyFill="1" applyBorder="1" applyAlignment="1">
      <alignment horizontal="right" vertical="center"/>
    </xf>
    <xf numFmtId="0" fontId="11" fillId="3" borderId="15" xfId="5" applyFont="1" applyFill="1" applyBorder="1" applyAlignment="1">
      <alignment horizontal="right" vertical="center"/>
    </xf>
    <xf numFmtId="38" fontId="11" fillId="3" borderId="21" xfId="1" applyFont="1" applyFill="1" applyBorder="1" applyAlignment="1">
      <alignment horizontal="right" vertical="center"/>
    </xf>
    <xf numFmtId="38" fontId="11" fillId="3" borderId="23" xfId="1" applyFont="1" applyFill="1" applyBorder="1" applyAlignment="1">
      <alignment horizontal="right" vertical="center"/>
    </xf>
    <xf numFmtId="38" fontId="11" fillId="3" borderId="53" xfId="1" applyFont="1" applyFill="1" applyBorder="1" applyAlignment="1">
      <alignment horizontal="center" vertical="center"/>
    </xf>
    <xf numFmtId="38" fontId="11" fillId="3" borderId="54" xfId="1" applyFont="1" applyFill="1" applyBorder="1" applyAlignment="1">
      <alignment horizontal="center" vertical="center"/>
    </xf>
    <xf numFmtId="0" fontId="11" fillId="0" borderId="32" xfId="5" applyFont="1" applyBorder="1" applyAlignment="1">
      <alignment horizontal="center" vertical="center"/>
    </xf>
    <xf numFmtId="0" fontId="11" fillId="0" borderId="1" xfId="5" applyFont="1" applyBorder="1" applyAlignment="1">
      <alignment horizontal="center" vertical="center"/>
    </xf>
    <xf numFmtId="0" fontId="11" fillId="0" borderId="3" xfId="5" applyFont="1" applyBorder="1" applyAlignment="1">
      <alignment horizontal="center" vertical="center"/>
    </xf>
    <xf numFmtId="0" fontId="15" fillId="3" borderId="6" xfId="5" applyFont="1" applyFill="1" applyBorder="1" applyAlignment="1">
      <alignment horizontal="center" vertical="center"/>
    </xf>
    <xf numFmtId="179" fontId="11" fillId="3" borderId="5" xfId="5" applyNumberFormat="1" applyFont="1" applyFill="1" applyBorder="1" applyAlignment="1">
      <alignment horizontal="right" vertical="center"/>
    </xf>
    <xf numFmtId="179" fontId="11" fillId="3" borderId="8" xfId="5" applyNumberFormat="1" applyFont="1" applyFill="1" applyBorder="1" applyAlignment="1">
      <alignment horizontal="right" vertical="center"/>
    </xf>
    <xf numFmtId="38" fontId="11" fillId="3" borderId="6" xfId="1" applyFont="1" applyFill="1" applyBorder="1" applyAlignment="1">
      <alignment horizontal="right" vertical="center"/>
    </xf>
    <xf numFmtId="38" fontId="11" fillId="3" borderId="7" xfId="1" applyFont="1" applyFill="1" applyBorder="1" applyAlignment="1">
      <alignment horizontal="right" vertical="center"/>
    </xf>
    <xf numFmtId="0" fontId="11" fillId="3" borderId="6" xfId="5" applyFont="1" applyFill="1" applyBorder="1" applyAlignment="1">
      <alignment horizontal="center" vertical="center"/>
    </xf>
    <xf numFmtId="0" fontId="11" fillId="3" borderId="7" xfId="5" applyFont="1" applyFill="1" applyBorder="1" applyAlignment="1">
      <alignment horizontal="center" vertical="center"/>
    </xf>
    <xf numFmtId="0" fontId="11" fillId="0" borderId="16" xfId="5" applyFont="1" applyBorder="1" applyAlignment="1">
      <alignment horizontal="center" vertical="center"/>
    </xf>
    <xf numFmtId="0" fontId="11" fillId="0" borderId="17" xfId="5" applyFont="1" applyBorder="1" applyAlignment="1">
      <alignment horizontal="center" vertical="center"/>
    </xf>
    <xf numFmtId="38" fontId="11" fillId="3" borderId="53" xfId="1" applyFont="1" applyFill="1" applyBorder="1" applyAlignment="1">
      <alignment horizontal="right" vertical="center"/>
    </xf>
    <xf numFmtId="38" fontId="11" fillId="3" borderId="54" xfId="1" applyFont="1" applyFill="1" applyBorder="1" applyAlignment="1">
      <alignment horizontal="right" vertical="center"/>
    </xf>
    <xf numFmtId="0" fontId="11" fillId="3" borderId="53" xfId="5" applyFont="1" applyFill="1" applyBorder="1" applyAlignment="1">
      <alignment horizontal="center" vertical="center"/>
    </xf>
    <xf numFmtId="0" fontId="11" fillId="3" borderId="54" xfId="5" applyFont="1" applyFill="1" applyBorder="1" applyAlignment="1">
      <alignment horizontal="center" vertical="center"/>
    </xf>
    <xf numFmtId="0" fontId="11" fillId="0" borderId="46" xfId="5" applyFont="1" applyBorder="1" applyAlignment="1">
      <alignment horizontal="center" vertical="center"/>
    </xf>
    <xf numFmtId="0" fontId="11" fillId="0" borderId="47" xfId="5" applyFont="1" applyBorder="1" applyAlignment="1">
      <alignment horizontal="center" vertical="center"/>
    </xf>
    <xf numFmtId="0" fontId="11" fillId="3" borderId="36" xfId="5" applyFont="1" applyFill="1" applyBorder="1" applyAlignment="1">
      <alignment horizontal="center" vertical="center"/>
    </xf>
    <xf numFmtId="179" fontId="11" fillId="3" borderId="39" xfId="5" applyNumberFormat="1" applyFont="1" applyFill="1" applyBorder="1" applyAlignment="1">
      <alignment horizontal="right" vertical="center"/>
    </xf>
    <xf numFmtId="179" fontId="11" fillId="3" borderId="40" xfId="5" applyNumberFormat="1" applyFont="1" applyFill="1" applyBorder="1" applyAlignment="1">
      <alignment horizontal="right" vertical="center"/>
    </xf>
    <xf numFmtId="0" fontId="11" fillId="3" borderId="45" xfId="5" applyFont="1" applyFill="1" applyBorder="1" applyAlignment="1">
      <alignment horizontal="center" vertical="center"/>
    </xf>
    <xf numFmtId="0" fontId="11" fillId="3" borderId="4" xfId="5" applyFont="1" applyFill="1" applyBorder="1" applyAlignment="1">
      <alignment horizontal="center" vertical="center"/>
    </xf>
    <xf numFmtId="0" fontId="11" fillId="3" borderId="35" xfId="5" applyFont="1" applyFill="1" applyBorder="1" applyAlignment="1">
      <alignment horizontal="center" vertical="center"/>
    </xf>
    <xf numFmtId="0" fontId="11" fillId="3" borderId="48" xfId="5" applyFont="1" applyFill="1" applyBorder="1" applyAlignment="1">
      <alignment horizontal="center" vertical="center"/>
    </xf>
    <xf numFmtId="38" fontId="11" fillId="3" borderId="14" xfId="1" applyFont="1" applyFill="1" applyBorder="1" applyAlignment="1">
      <alignment horizontal="right" vertical="center"/>
    </xf>
    <xf numFmtId="38" fontId="11" fillId="3" borderId="15" xfId="1" applyFont="1" applyFill="1" applyBorder="1" applyAlignment="1">
      <alignment horizontal="right" vertical="center"/>
    </xf>
    <xf numFmtId="0" fontId="11" fillId="3" borderId="14" xfId="5" applyFont="1" applyFill="1" applyBorder="1" applyAlignment="1">
      <alignment horizontal="center" vertical="center"/>
    </xf>
    <xf numFmtId="0" fontId="11" fillId="3" borderId="15" xfId="5" applyFont="1" applyFill="1" applyBorder="1" applyAlignment="1">
      <alignment horizontal="center" vertical="center"/>
    </xf>
    <xf numFmtId="0" fontId="11" fillId="3" borderId="37" xfId="5" applyFont="1" applyFill="1" applyBorder="1" applyAlignment="1">
      <alignment horizontal="center" vertical="top"/>
    </xf>
    <xf numFmtId="0" fontId="11" fillId="3" borderId="38" xfId="5" applyFont="1" applyFill="1" applyBorder="1" applyAlignment="1">
      <alignment horizontal="center" vertical="top"/>
    </xf>
    <xf numFmtId="0" fontId="11" fillId="3" borderId="41" xfId="5" applyFont="1" applyFill="1" applyBorder="1" applyAlignment="1">
      <alignment horizontal="center" vertical="top"/>
    </xf>
    <xf numFmtId="0" fontId="11" fillId="3" borderId="42" xfId="5" applyFont="1" applyFill="1" applyBorder="1" applyAlignment="1">
      <alignment horizontal="center" vertical="top"/>
    </xf>
    <xf numFmtId="0" fontId="11" fillId="3" borderId="39" xfId="5" applyFont="1" applyFill="1" applyBorder="1" applyAlignment="1">
      <alignment horizontal="center" vertical="center"/>
    </xf>
    <xf numFmtId="0" fontId="11" fillId="3" borderId="43" xfId="5" applyFont="1" applyFill="1" applyBorder="1" applyAlignment="1">
      <alignment horizontal="center" vertical="center"/>
    </xf>
    <xf numFmtId="0" fontId="11" fillId="3" borderId="44" xfId="5" applyFont="1" applyFill="1" applyBorder="1" applyAlignment="1">
      <alignment horizontal="center" vertical="center"/>
    </xf>
    <xf numFmtId="0" fontId="11" fillId="3" borderId="35" xfId="5" applyFont="1" applyFill="1" applyBorder="1" applyAlignment="1">
      <alignment horizontal="center"/>
    </xf>
    <xf numFmtId="0" fontId="11" fillId="3" borderId="36" xfId="5" applyFont="1" applyFill="1" applyBorder="1" applyAlignment="1">
      <alignment horizontal="center"/>
    </xf>
    <xf numFmtId="0" fontId="11" fillId="3" borderId="37" xfId="5" applyFont="1" applyFill="1" applyBorder="1" applyAlignment="1">
      <alignment horizontal="center"/>
    </xf>
    <xf numFmtId="0" fontId="11" fillId="3" borderId="38" xfId="5" applyFont="1" applyFill="1" applyBorder="1" applyAlignment="1">
      <alignment horizontal="center"/>
    </xf>
    <xf numFmtId="0" fontId="11" fillId="3" borderId="13" xfId="5" applyFont="1" applyFill="1" applyBorder="1" applyAlignment="1">
      <alignment horizontal="center" vertical="center"/>
    </xf>
    <xf numFmtId="179" fontId="11" fillId="3" borderId="33" xfId="5" applyNumberFormat="1" applyFont="1" applyFill="1" applyBorder="1" applyAlignment="1">
      <alignment horizontal="right" vertical="center"/>
    </xf>
    <xf numFmtId="179" fontId="11" fillId="3" borderId="34" xfId="5" applyNumberFormat="1" applyFont="1" applyFill="1" applyBorder="1" applyAlignment="1">
      <alignment horizontal="right" vertical="center"/>
    </xf>
    <xf numFmtId="0" fontId="11" fillId="3" borderId="28" xfId="5" applyFont="1" applyFill="1" applyBorder="1" applyAlignment="1">
      <alignment horizontal="center" vertical="center"/>
    </xf>
    <xf numFmtId="0" fontId="11" fillId="3" borderId="29" xfId="5" applyFont="1" applyFill="1" applyBorder="1" applyAlignment="1">
      <alignment horizontal="center" vertical="center"/>
    </xf>
    <xf numFmtId="0" fontId="11" fillId="3" borderId="30" xfId="5" applyFont="1" applyFill="1" applyBorder="1" applyAlignment="1">
      <alignment horizontal="center" vertical="center"/>
    </xf>
    <xf numFmtId="0" fontId="11" fillId="3" borderId="31" xfId="5" applyFont="1" applyFill="1" applyBorder="1" applyAlignment="1">
      <alignment horizontal="center" vertical="center"/>
    </xf>
    <xf numFmtId="0" fontId="13" fillId="3" borderId="0" xfId="5" applyFont="1" applyFill="1" applyAlignment="1">
      <alignment horizontal="center" vertical="center"/>
    </xf>
    <xf numFmtId="0" fontId="11" fillId="3" borderId="0" xfId="5" applyFont="1" applyFill="1" applyAlignment="1">
      <alignment horizontal="right" vertical="center"/>
    </xf>
    <xf numFmtId="0" fontId="4" fillId="2" borderId="5" xfId="6" applyFont="1" applyFill="1" applyBorder="1" applyAlignment="1">
      <alignment vertical="center"/>
    </xf>
    <xf numFmtId="0" fontId="0" fillId="0" borderId="3" xfId="0" applyBorder="1" applyAlignment="1">
      <alignment vertical="center"/>
    </xf>
    <xf numFmtId="49" fontId="4" fillId="2" borderId="5" xfId="6" applyNumberFormat="1" applyFont="1" applyFill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4" fillId="2" borderId="33" xfId="6" applyFont="1" applyFill="1" applyBorder="1" applyAlignment="1">
      <alignment vertical="center"/>
    </xf>
    <xf numFmtId="0" fontId="0" fillId="0" borderId="17" xfId="0" applyBorder="1" applyAlignment="1">
      <alignment vertical="center"/>
    </xf>
    <xf numFmtId="0" fontId="4" fillId="0" borderId="5" xfId="6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4" fillId="2" borderId="5" xfId="6" applyFont="1" applyFill="1" applyBorder="1" applyAlignment="1">
      <alignment vertical="center" shrinkToFit="1"/>
    </xf>
    <xf numFmtId="0" fontId="4" fillId="2" borderId="5" xfId="6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5" fillId="0" borderId="0" xfId="0" applyFont="1" applyAlignment="1">
      <alignment horizontal="distributed" vertical="center"/>
    </xf>
    <xf numFmtId="0" fontId="26" fillId="0" borderId="0" xfId="0" applyFont="1" applyAlignment="1">
      <alignment horizontal="distributed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7">
    <cellStyle name="桁区切り" xfId="1" builtinId="6"/>
    <cellStyle name="標準" xfId="0" builtinId="0"/>
    <cellStyle name="標準 2 2" xfId="6"/>
    <cellStyle name="標準_3号館冷媒管" xfId="3"/>
    <cellStyle name="標準_かたくりの里・積算集計" xfId="2"/>
    <cellStyle name="標準_詳細図拾い" xfId="4"/>
    <cellStyle name="標準_排水根切り" xfId="5"/>
  </cellStyles>
  <dxfs count="164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colors>
    <mruColors>
      <color rgb="FF89E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190500</xdr:colOff>
      <xdr:row>1</xdr:row>
      <xdr:rowOff>95250</xdr:rowOff>
    </xdr:from>
    <xdr:to>
      <xdr:col>29</xdr:col>
      <xdr:colOff>0</xdr:colOff>
      <xdr:row>2</xdr:row>
      <xdr:rowOff>19050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2C5F463A-27A5-4DF1-85F5-DEAA91142E18}"/>
            </a:ext>
          </a:extLst>
        </xdr:cNvPr>
        <xdr:cNvSpPr>
          <a:spLocks noChangeArrowheads="1"/>
        </xdr:cNvSpPr>
      </xdr:nvSpPr>
      <xdr:spPr bwMode="auto">
        <a:xfrm>
          <a:off x="7724775" y="695325"/>
          <a:ext cx="4248150" cy="3619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[凡例］ ｲ:隠蔽  ﾛ:屋内露出  ｿﾛ:屋外露出 ﾏ:屋内埋設 ｿﾏ:屋外埋設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    ﾋﾟ:ピット内 ﾊﾟ:ﾊﾟｲﾌﾟｽﾍﾟｰｽ内 ｺ:ｺﾝｸﾘｰﾄ内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2</xdr:row>
      <xdr:rowOff>95250</xdr:rowOff>
    </xdr:from>
    <xdr:to>
      <xdr:col>24</xdr:col>
      <xdr:colOff>57150</xdr:colOff>
      <xdr:row>2</xdr:row>
      <xdr:rowOff>457200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1A79AFDB-65E1-43ED-AC0C-FEA06D122F65}"/>
            </a:ext>
          </a:extLst>
        </xdr:cNvPr>
        <xdr:cNvSpPr>
          <a:spLocks noChangeArrowheads="1"/>
        </xdr:cNvSpPr>
      </xdr:nvSpPr>
      <xdr:spPr bwMode="auto">
        <a:xfrm>
          <a:off x="7067550" y="381000"/>
          <a:ext cx="3743325" cy="3619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[凡例］ ｲ:隠蔽  ﾛ:屋内露出  ｿﾛ:屋外露出 ﾏ:屋内埋設 ｿﾏ:屋外埋設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    ﾋﾟ:ピット内 ﾊﾟ:ﾊﾟｲﾌﾟｽﾍﾟｰｽ内 ｺ:ｺﾝｸﾘｰﾄ内</a:t>
          </a: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190500</xdr:colOff>
      <xdr:row>1</xdr:row>
      <xdr:rowOff>95250</xdr:rowOff>
    </xdr:from>
    <xdr:to>
      <xdr:col>29</xdr:col>
      <xdr:colOff>0</xdr:colOff>
      <xdr:row>2</xdr:row>
      <xdr:rowOff>19050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EB2671B1-07B8-4B0D-B0C3-1B6D80B189CA}"/>
            </a:ext>
          </a:extLst>
        </xdr:cNvPr>
        <xdr:cNvSpPr>
          <a:spLocks noChangeArrowheads="1"/>
        </xdr:cNvSpPr>
      </xdr:nvSpPr>
      <xdr:spPr bwMode="auto">
        <a:xfrm>
          <a:off x="7086600" y="298450"/>
          <a:ext cx="3879850" cy="3619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[凡例］ ｲ:隠蔽  ﾛ:屋内露出  ｿﾛ:屋外露出 ﾏ:屋内埋設 ｿﾏ:屋外埋設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    ﾋﾟ:ピット内 ﾊﾟ:ﾊﾟｲﾌﾟｽﾍﾟｰｽ内 ｺ:ｺﾝｸﾘｰﾄ内</a:t>
          </a:r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2</xdr:row>
      <xdr:rowOff>95250</xdr:rowOff>
    </xdr:from>
    <xdr:to>
      <xdr:col>24</xdr:col>
      <xdr:colOff>57150</xdr:colOff>
      <xdr:row>2</xdr:row>
      <xdr:rowOff>457200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2B6A4887-4B03-43D3-AA52-ED7A9F8D0CA4}"/>
            </a:ext>
          </a:extLst>
        </xdr:cNvPr>
        <xdr:cNvSpPr>
          <a:spLocks noChangeArrowheads="1"/>
        </xdr:cNvSpPr>
      </xdr:nvSpPr>
      <xdr:spPr bwMode="auto">
        <a:xfrm>
          <a:off x="6461125" y="374650"/>
          <a:ext cx="3400425" cy="3619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[凡例］ ｲ:隠蔽  ﾛ:屋内露出  ｿﾛ:屋外露出 ﾏ:屋内埋設 ｿﾏ:屋外埋設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    ﾋﾟ:ピット内 ﾊﾟ:ﾊﾟｲﾌﾟｽﾍﾟｰｽ内 ｺ:ｺﾝｸﾘｰﾄ内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O90"/>
  <sheetViews>
    <sheetView showZeros="0" tabSelected="1" view="pageBreakPreview" zoomScaleNormal="75" zoomScaleSheetLayoutView="100" workbookViewId="0">
      <selection activeCell="B23" sqref="B23"/>
    </sheetView>
  </sheetViews>
  <sheetFormatPr defaultRowHeight="12"/>
  <cols>
    <col min="1" max="1" width="1.75" style="217" customWidth="1"/>
    <col min="2" max="2" width="19.75" style="180" customWidth="1"/>
    <col min="3" max="3" width="7.125" style="180" customWidth="1"/>
    <col min="4" max="4" width="18.75" style="180" bestFit="1" customWidth="1"/>
    <col min="5" max="5" width="36.5" style="180" bestFit="1" customWidth="1"/>
    <col min="6" max="6" width="5.25" style="180" customWidth="1"/>
    <col min="7" max="7" width="5.125" style="180" customWidth="1"/>
    <col min="8" max="8" width="5.375" style="180" customWidth="1"/>
    <col min="9" max="11" width="5.25" style="180" customWidth="1"/>
    <col min="12" max="12" width="6.25" style="180" customWidth="1"/>
    <col min="13" max="14" width="7" style="180" customWidth="1"/>
    <col min="15" max="15" width="4.75" style="180" customWidth="1"/>
    <col min="16" max="256" width="9" style="180"/>
    <col min="257" max="257" width="1.75" style="180" customWidth="1"/>
    <col min="258" max="258" width="19.75" style="180" customWidth="1"/>
    <col min="259" max="259" width="18.75" style="180" bestFit="1" customWidth="1"/>
    <col min="260" max="260" width="36.5" style="180" bestFit="1" customWidth="1"/>
    <col min="261" max="261" width="5.25" style="180" customWidth="1"/>
    <col min="262" max="262" width="5.125" style="180" customWidth="1"/>
    <col min="263" max="263" width="5.375" style="180" customWidth="1"/>
    <col min="264" max="267" width="5.25" style="180" customWidth="1"/>
    <col min="268" max="268" width="6.25" style="180" customWidth="1"/>
    <col min="269" max="270" width="7" style="180" customWidth="1"/>
    <col min="271" max="271" width="4.75" style="180" customWidth="1"/>
    <col min="272" max="512" width="9" style="180"/>
    <col min="513" max="513" width="1.75" style="180" customWidth="1"/>
    <col min="514" max="514" width="19.75" style="180" customWidth="1"/>
    <col min="515" max="515" width="18.75" style="180" bestFit="1" customWidth="1"/>
    <col min="516" max="516" width="36.5" style="180" bestFit="1" customWidth="1"/>
    <col min="517" max="517" width="5.25" style="180" customWidth="1"/>
    <col min="518" max="518" width="5.125" style="180" customWidth="1"/>
    <col min="519" max="519" width="5.375" style="180" customWidth="1"/>
    <col min="520" max="523" width="5.25" style="180" customWidth="1"/>
    <col min="524" max="524" width="6.25" style="180" customWidth="1"/>
    <col min="525" max="526" width="7" style="180" customWidth="1"/>
    <col min="527" max="527" width="4.75" style="180" customWidth="1"/>
    <col min="528" max="768" width="9" style="180"/>
    <col min="769" max="769" width="1.75" style="180" customWidth="1"/>
    <col min="770" max="770" width="19.75" style="180" customWidth="1"/>
    <col min="771" max="771" width="18.75" style="180" bestFit="1" customWidth="1"/>
    <col min="772" max="772" width="36.5" style="180" bestFit="1" customWidth="1"/>
    <col min="773" max="773" width="5.25" style="180" customWidth="1"/>
    <col min="774" max="774" width="5.125" style="180" customWidth="1"/>
    <col min="775" max="775" width="5.375" style="180" customWidth="1"/>
    <col min="776" max="779" width="5.25" style="180" customWidth="1"/>
    <col min="780" max="780" width="6.25" style="180" customWidth="1"/>
    <col min="781" max="782" width="7" style="180" customWidth="1"/>
    <col min="783" max="783" width="4.75" style="180" customWidth="1"/>
    <col min="784" max="1024" width="9" style="180"/>
    <col min="1025" max="1025" width="1.75" style="180" customWidth="1"/>
    <col min="1026" max="1026" width="19.75" style="180" customWidth="1"/>
    <col min="1027" max="1027" width="18.75" style="180" bestFit="1" customWidth="1"/>
    <col min="1028" max="1028" width="36.5" style="180" bestFit="1" customWidth="1"/>
    <col min="1029" max="1029" width="5.25" style="180" customWidth="1"/>
    <col min="1030" max="1030" width="5.125" style="180" customWidth="1"/>
    <col min="1031" max="1031" width="5.375" style="180" customWidth="1"/>
    <col min="1032" max="1035" width="5.25" style="180" customWidth="1"/>
    <col min="1036" max="1036" width="6.25" style="180" customWidth="1"/>
    <col min="1037" max="1038" width="7" style="180" customWidth="1"/>
    <col min="1039" max="1039" width="4.75" style="180" customWidth="1"/>
    <col min="1040" max="1280" width="9" style="180"/>
    <col min="1281" max="1281" width="1.75" style="180" customWidth="1"/>
    <col min="1282" max="1282" width="19.75" style="180" customWidth="1"/>
    <col min="1283" max="1283" width="18.75" style="180" bestFit="1" customWidth="1"/>
    <col min="1284" max="1284" width="36.5" style="180" bestFit="1" customWidth="1"/>
    <col min="1285" max="1285" width="5.25" style="180" customWidth="1"/>
    <col min="1286" max="1286" width="5.125" style="180" customWidth="1"/>
    <col min="1287" max="1287" width="5.375" style="180" customWidth="1"/>
    <col min="1288" max="1291" width="5.25" style="180" customWidth="1"/>
    <col min="1292" max="1292" width="6.25" style="180" customWidth="1"/>
    <col min="1293" max="1294" width="7" style="180" customWidth="1"/>
    <col min="1295" max="1295" width="4.75" style="180" customWidth="1"/>
    <col min="1296" max="1536" width="9" style="180"/>
    <col min="1537" max="1537" width="1.75" style="180" customWidth="1"/>
    <col min="1538" max="1538" width="19.75" style="180" customWidth="1"/>
    <col min="1539" max="1539" width="18.75" style="180" bestFit="1" customWidth="1"/>
    <col min="1540" max="1540" width="36.5" style="180" bestFit="1" customWidth="1"/>
    <col min="1541" max="1541" width="5.25" style="180" customWidth="1"/>
    <col min="1542" max="1542" width="5.125" style="180" customWidth="1"/>
    <col min="1543" max="1543" width="5.375" style="180" customWidth="1"/>
    <col min="1544" max="1547" width="5.25" style="180" customWidth="1"/>
    <col min="1548" max="1548" width="6.25" style="180" customWidth="1"/>
    <col min="1549" max="1550" width="7" style="180" customWidth="1"/>
    <col min="1551" max="1551" width="4.75" style="180" customWidth="1"/>
    <col min="1552" max="1792" width="9" style="180"/>
    <col min="1793" max="1793" width="1.75" style="180" customWidth="1"/>
    <col min="1794" max="1794" width="19.75" style="180" customWidth="1"/>
    <col min="1795" max="1795" width="18.75" style="180" bestFit="1" customWidth="1"/>
    <col min="1796" max="1796" width="36.5" style="180" bestFit="1" customWidth="1"/>
    <col min="1797" max="1797" width="5.25" style="180" customWidth="1"/>
    <col min="1798" max="1798" width="5.125" style="180" customWidth="1"/>
    <col min="1799" max="1799" width="5.375" style="180" customWidth="1"/>
    <col min="1800" max="1803" width="5.25" style="180" customWidth="1"/>
    <col min="1804" max="1804" width="6.25" style="180" customWidth="1"/>
    <col min="1805" max="1806" width="7" style="180" customWidth="1"/>
    <col min="1807" max="1807" width="4.75" style="180" customWidth="1"/>
    <col min="1808" max="2048" width="9" style="180"/>
    <col min="2049" max="2049" width="1.75" style="180" customWidth="1"/>
    <col min="2050" max="2050" width="19.75" style="180" customWidth="1"/>
    <col min="2051" max="2051" width="18.75" style="180" bestFit="1" customWidth="1"/>
    <col min="2052" max="2052" width="36.5" style="180" bestFit="1" customWidth="1"/>
    <col min="2053" max="2053" width="5.25" style="180" customWidth="1"/>
    <col min="2054" max="2054" width="5.125" style="180" customWidth="1"/>
    <col min="2055" max="2055" width="5.375" style="180" customWidth="1"/>
    <col min="2056" max="2059" width="5.25" style="180" customWidth="1"/>
    <col min="2060" max="2060" width="6.25" style="180" customWidth="1"/>
    <col min="2061" max="2062" width="7" style="180" customWidth="1"/>
    <col min="2063" max="2063" width="4.75" style="180" customWidth="1"/>
    <col min="2064" max="2304" width="9" style="180"/>
    <col min="2305" max="2305" width="1.75" style="180" customWidth="1"/>
    <col min="2306" max="2306" width="19.75" style="180" customWidth="1"/>
    <col min="2307" max="2307" width="18.75" style="180" bestFit="1" customWidth="1"/>
    <col min="2308" max="2308" width="36.5" style="180" bestFit="1" customWidth="1"/>
    <col min="2309" max="2309" width="5.25" style="180" customWidth="1"/>
    <col min="2310" max="2310" width="5.125" style="180" customWidth="1"/>
    <col min="2311" max="2311" width="5.375" style="180" customWidth="1"/>
    <col min="2312" max="2315" width="5.25" style="180" customWidth="1"/>
    <col min="2316" max="2316" width="6.25" style="180" customWidth="1"/>
    <col min="2317" max="2318" width="7" style="180" customWidth="1"/>
    <col min="2319" max="2319" width="4.75" style="180" customWidth="1"/>
    <col min="2320" max="2560" width="9" style="180"/>
    <col min="2561" max="2561" width="1.75" style="180" customWidth="1"/>
    <col min="2562" max="2562" width="19.75" style="180" customWidth="1"/>
    <col min="2563" max="2563" width="18.75" style="180" bestFit="1" customWidth="1"/>
    <col min="2564" max="2564" width="36.5" style="180" bestFit="1" customWidth="1"/>
    <col min="2565" max="2565" width="5.25" style="180" customWidth="1"/>
    <col min="2566" max="2566" width="5.125" style="180" customWidth="1"/>
    <col min="2567" max="2567" width="5.375" style="180" customWidth="1"/>
    <col min="2568" max="2571" width="5.25" style="180" customWidth="1"/>
    <col min="2572" max="2572" width="6.25" style="180" customWidth="1"/>
    <col min="2573" max="2574" width="7" style="180" customWidth="1"/>
    <col min="2575" max="2575" width="4.75" style="180" customWidth="1"/>
    <col min="2576" max="2816" width="9" style="180"/>
    <col min="2817" max="2817" width="1.75" style="180" customWidth="1"/>
    <col min="2818" max="2818" width="19.75" style="180" customWidth="1"/>
    <col min="2819" max="2819" width="18.75" style="180" bestFit="1" customWidth="1"/>
    <col min="2820" max="2820" width="36.5" style="180" bestFit="1" customWidth="1"/>
    <col min="2821" max="2821" width="5.25" style="180" customWidth="1"/>
    <col min="2822" max="2822" width="5.125" style="180" customWidth="1"/>
    <col min="2823" max="2823" width="5.375" style="180" customWidth="1"/>
    <col min="2824" max="2827" width="5.25" style="180" customWidth="1"/>
    <col min="2828" max="2828" width="6.25" style="180" customWidth="1"/>
    <col min="2829" max="2830" width="7" style="180" customWidth="1"/>
    <col min="2831" max="2831" width="4.75" style="180" customWidth="1"/>
    <col min="2832" max="3072" width="9" style="180"/>
    <col min="3073" max="3073" width="1.75" style="180" customWidth="1"/>
    <col min="3074" max="3074" width="19.75" style="180" customWidth="1"/>
    <col min="3075" max="3075" width="18.75" style="180" bestFit="1" customWidth="1"/>
    <col min="3076" max="3076" width="36.5" style="180" bestFit="1" customWidth="1"/>
    <col min="3077" max="3077" width="5.25" style="180" customWidth="1"/>
    <col min="3078" max="3078" width="5.125" style="180" customWidth="1"/>
    <col min="3079" max="3079" width="5.375" style="180" customWidth="1"/>
    <col min="3080" max="3083" width="5.25" style="180" customWidth="1"/>
    <col min="3084" max="3084" width="6.25" style="180" customWidth="1"/>
    <col min="3085" max="3086" width="7" style="180" customWidth="1"/>
    <col min="3087" max="3087" width="4.75" style="180" customWidth="1"/>
    <col min="3088" max="3328" width="9" style="180"/>
    <col min="3329" max="3329" width="1.75" style="180" customWidth="1"/>
    <col min="3330" max="3330" width="19.75" style="180" customWidth="1"/>
    <col min="3331" max="3331" width="18.75" style="180" bestFit="1" customWidth="1"/>
    <col min="3332" max="3332" width="36.5" style="180" bestFit="1" customWidth="1"/>
    <col min="3333" max="3333" width="5.25" style="180" customWidth="1"/>
    <col min="3334" max="3334" width="5.125" style="180" customWidth="1"/>
    <col min="3335" max="3335" width="5.375" style="180" customWidth="1"/>
    <col min="3336" max="3339" width="5.25" style="180" customWidth="1"/>
    <col min="3340" max="3340" width="6.25" style="180" customWidth="1"/>
    <col min="3341" max="3342" width="7" style="180" customWidth="1"/>
    <col min="3343" max="3343" width="4.75" style="180" customWidth="1"/>
    <col min="3344" max="3584" width="9" style="180"/>
    <col min="3585" max="3585" width="1.75" style="180" customWidth="1"/>
    <col min="3586" max="3586" width="19.75" style="180" customWidth="1"/>
    <col min="3587" max="3587" width="18.75" style="180" bestFit="1" customWidth="1"/>
    <col min="3588" max="3588" width="36.5" style="180" bestFit="1" customWidth="1"/>
    <col min="3589" max="3589" width="5.25" style="180" customWidth="1"/>
    <col min="3590" max="3590" width="5.125" style="180" customWidth="1"/>
    <col min="3591" max="3591" width="5.375" style="180" customWidth="1"/>
    <col min="3592" max="3595" width="5.25" style="180" customWidth="1"/>
    <col min="3596" max="3596" width="6.25" style="180" customWidth="1"/>
    <col min="3597" max="3598" width="7" style="180" customWidth="1"/>
    <col min="3599" max="3599" width="4.75" style="180" customWidth="1"/>
    <col min="3600" max="3840" width="9" style="180"/>
    <col min="3841" max="3841" width="1.75" style="180" customWidth="1"/>
    <col min="3842" max="3842" width="19.75" style="180" customWidth="1"/>
    <col min="3843" max="3843" width="18.75" style="180" bestFit="1" customWidth="1"/>
    <col min="3844" max="3844" width="36.5" style="180" bestFit="1" customWidth="1"/>
    <col min="3845" max="3845" width="5.25" style="180" customWidth="1"/>
    <col min="3846" max="3846" width="5.125" style="180" customWidth="1"/>
    <col min="3847" max="3847" width="5.375" style="180" customWidth="1"/>
    <col min="3848" max="3851" width="5.25" style="180" customWidth="1"/>
    <col min="3852" max="3852" width="6.25" style="180" customWidth="1"/>
    <col min="3853" max="3854" width="7" style="180" customWidth="1"/>
    <col min="3855" max="3855" width="4.75" style="180" customWidth="1"/>
    <col min="3856" max="4096" width="9" style="180"/>
    <col min="4097" max="4097" width="1.75" style="180" customWidth="1"/>
    <col min="4098" max="4098" width="19.75" style="180" customWidth="1"/>
    <col min="4099" max="4099" width="18.75" style="180" bestFit="1" customWidth="1"/>
    <col min="4100" max="4100" width="36.5" style="180" bestFit="1" customWidth="1"/>
    <col min="4101" max="4101" width="5.25" style="180" customWidth="1"/>
    <col min="4102" max="4102" width="5.125" style="180" customWidth="1"/>
    <col min="4103" max="4103" width="5.375" style="180" customWidth="1"/>
    <col min="4104" max="4107" width="5.25" style="180" customWidth="1"/>
    <col min="4108" max="4108" width="6.25" style="180" customWidth="1"/>
    <col min="4109" max="4110" width="7" style="180" customWidth="1"/>
    <col min="4111" max="4111" width="4.75" style="180" customWidth="1"/>
    <col min="4112" max="4352" width="9" style="180"/>
    <col min="4353" max="4353" width="1.75" style="180" customWidth="1"/>
    <col min="4354" max="4354" width="19.75" style="180" customWidth="1"/>
    <col min="4355" max="4355" width="18.75" style="180" bestFit="1" customWidth="1"/>
    <col min="4356" max="4356" width="36.5" style="180" bestFit="1" customWidth="1"/>
    <col min="4357" max="4357" width="5.25" style="180" customWidth="1"/>
    <col min="4358" max="4358" width="5.125" style="180" customWidth="1"/>
    <col min="4359" max="4359" width="5.375" style="180" customWidth="1"/>
    <col min="4360" max="4363" width="5.25" style="180" customWidth="1"/>
    <col min="4364" max="4364" width="6.25" style="180" customWidth="1"/>
    <col min="4365" max="4366" width="7" style="180" customWidth="1"/>
    <col min="4367" max="4367" width="4.75" style="180" customWidth="1"/>
    <col min="4368" max="4608" width="9" style="180"/>
    <col min="4609" max="4609" width="1.75" style="180" customWidth="1"/>
    <col min="4610" max="4610" width="19.75" style="180" customWidth="1"/>
    <col min="4611" max="4611" width="18.75" style="180" bestFit="1" customWidth="1"/>
    <col min="4612" max="4612" width="36.5" style="180" bestFit="1" customWidth="1"/>
    <col min="4613" max="4613" width="5.25" style="180" customWidth="1"/>
    <col min="4614" max="4614" width="5.125" style="180" customWidth="1"/>
    <col min="4615" max="4615" width="5.375" style="180" customWidth="1"/>
    <col min="4616" max="4619" width="5.25" style="180" customWidth="1"/>
    <col min="4620" max="4620" width="6.25" style="180" customWidth="1"/>
    <col min="4621" max="4622" width="7" style="180" customWidth="1"/>
    <col min="4623" max="4623" width="4.75" style="180" customWidth="1"/>
    <col min="4624" max="4864" width="9" style="180"/>
    <col min="4865" max="4865" width="1.75" style="180" customWidth="1"/>
    <col min="4866" max="4866" width="19.75" style="180" customWidth="1"/>
    <col min="4867" max="4867" width="18.75" style="180" bestFit="1" customWidth="1"/>
    <col min="4868" max="4868" width="36.5" style="180" bestFit="1" customWidth="1"/>
    <col min="4869" max="4869" width="5.25" style="180" customWidth="1"/>
    <col min="4870" max="4870" width="5.125" style="180" customWidth="1"/>
    <col min="4871" max="4871" width="5.375" style="180" customWidth="1"/>
    <col min="4872" max="4875" width="5.25" style="180" customWidth="1"/>
    <col min="4876" max="4876" width="6.25" style="180" customWidth="1"/>
    <col min="4877" max="4878" width="7" style="180" customWidth="1"/>
    <col min="4879" max="4879" width="4.75" style="180" customWidth="1"/>
    <col min="4880" max="5120" width="9" style="180"/>
    <col min="5121" max="5121" width="1.75" style="180" customWidth="1"/>
    <col min="5122" max="5122" width="19.75" style="180" customWidth="1"/>
    <col min="5123" max="5123" width="18.75" style="180" bestFit="1" customWidth="1"/>
    <col min="5124" max="5124" width="36.5" style="180" bestFit="1" customWidth="1"/>
    <col min="5125" max="5125" width="5.25" style="180" customWidth="1"/>
    <col min="5126" max="5126" width="5.125" style="180" customWidth="1"/>
    <col min="5127" max="5127" width="5.375" style="180" customWidth="1"/>
    <col min="5128" max="5131" width="5.25" style="180" customWidth="1"/>
    <col min="5132" max="5132" width="6.25" style="180" customWidth="1"/>
    <col min="5133" max="5134" width="7" style="180" customWidth="1"/>
    <col min="5135" max="5135" width="4.75" style="180" customWidth="1"/>
    <col min="5136" max="5376" width="9" style="180"/>
    <col min="5377" max="5377" width="1.75" style="180" customWidth="1"/>
    <col min="5378" max="5378" width="19.75" style="180" customWidth="1"/>
    <col min="5379" max="5379" width="18.75" style="180" bestFit="1" customWidth="1"/>
    <col min="5380" max="5380" width="36.5" style="180" bestFit="1" customWidth="1"/>
    <col min="5381" max="5381" width="5.25" style="180" customWidth="1"/>
    <col min="5382" max="5382" width="5.125" style="180" customWidth="1"/>
    <col min="5383" max="5383" width="5.375" style="180" customWidth="1"/>
    <col min="5384" max="5387" width="5.25" style="180" customWidth="1"/>
    <col min="5388" max="5388" width="6.25" style="180" customWidth="1"/>
    <col min="5389" max="5390" width="7" style="180" customWidth="1"/>
    <col min="5391" max="5391" width="4.75" style="180" customWidth="1"/>
    <col min="5392" max="5632" width="9" style="180"/>
    <col min="5633" max="5633" width="1.75" style="180" customWidth="1"/>
    <col min="5634" max="5634" width="19.75" style="180" customWidth="1"/>
    <col min="5635" max="5635" width="18.75" style="180" bestFit="1" customWidth="1"/>
    <col min="5636" max="5636" width="36.5" style="180" bestFit="1" customWidth="1"/>
    <col min="5637" max="5637" width="5.25" style="180" customWidth="1"/>
    <col min="5638" max="5638" width="5.125" style="180" customWidth="1"/>
    <col min="5639" max="5639" width="5.375" style="180" customWidth="1"/>
    <col min="5640" max="5643" width="5.25" style="180" customWidth="1"/>
    <col min="5644" max="5644" width="6.25" style="180" customWidth="1"/>
    <col min="5645" max="5646" width="7" style="180" customWidth="1"/>
    <col min="5647" max="5647" width="4.75" style="180" customWidth="1"/>
    <col min="5648" max="5888" width="9" style="180"/>
    <col min="5889" max="5889" width="1.75" style="180" customWidth="1"/>
    <col min="5890" max="5890" width="19.75" style="180" customWidth="1"/>
    <col min="5891" max="5891" width="18.75" style="180" bestFit="1" customWidth="1"/>
    <col min="5892" max="5892" width="36.5" style="180" bestFit="1" customWidth="1"/>
    <col min="5893" max="5893" width="5.25" style="180" customWidth="1"/>
    <col min="5894" max="5894" width="5.125" style="180" customWidth="1"/>
    <col min="5895" max="5895" width="5.375" style="180" customWidth="1"/>
    <col min="5896" max="5899" width="5.25" style="180" customWidth="1"/>
    <col min="5900" max="5900" width="6.25" style="180" customWidth="1"/>
    <col min="5901" max="5902" width="7" style="180" customWidth="1"/>
    <col min="5903" max="5903" width="4.75" style="180" customWidth="1"/>
    <col min="5904" max="6144" width="9" style="180"/>
    <col min="6145" max="6145" width="1.75" style="180" customWidth="1"/>
    <col min="6146" max="6146" width="19.75" style="180" customWidth="1"/>
    <col min="6147" max="6147" width="18.75" style="180" bestFit="1" customWidth="1"/>
    <col min="6148" max="6148" width="36.5" style="180" bestFit="1" customWidth="1"/>
    <col min="6149" max="6149" width="5.25" style="180" customWidth="1"/>
    <col min="6150" max="6150" width="5.125" style="180" customWidth="1"/>
    <col min="6151" max="6151" width="5.375" style="180" customWidth="1"/>
    <col min="6152" max="6155" width="5.25" style="180" customWidth="1"/>
    <col min="6156" max="6156" width="6.25" style="180" customWidth="1"/>
    <col min="6157" max="6158" width="7" style="180" customWidth="1"/>
    <col min="6159" max="6159" width="4.75" style="180" customWidth="1"/>
    <col min="6160" max="6400" width="9" style="180"/>
    <col min="6401" max="6401" width="1.75" style="180" customWidth="1"/>
    <col min="6402" max="6402" width="19.75" style="180" customWidth="1"/>
    <col min="6403" max="6403" width="18.75" style="180" bestFit="1" customWidth="1"/>
    <col min="6404" max="6404" width="36.5" style="180" bestFit="1" customWidth="1"/>
    <col min="6405" max="6405" width="5.25" style="180" customWidth="1"/>
    <col min="6406" max="6406" width="5.125" style="180" customWidth="1"/>
    <col min="6407" max="6407" width="5.375" style="180" customWidth="1"/>
    <col min="6408" max="6411" width="5.25" style="180" customWidth="1"/>
    <col min="6412" max="6412" width="6.25" style="180" customWidth="1"/>
    <col min="6413" max="6414" width="7" style="180" customWidth="1"/>
    <col min="6415" max="6415" width="4.75" style="180" customWidth="1"/>
    <col min="6416" max="6656" width="9" style="180"/>
    <col min="6657" max="6657" width="1.75" style="180" customWidth="1"/>
    <col min="6658" max="6658" width="19.75" style="180" customWidth="1"/>
    <col min="6659" max="6659" width="18.75" style="180" bestFit="1" customWidth="1"/>
    <col min="6660" max="6660" width="36.5" style="180" bestFit="1" customWidth="1"/>
    <col min="6661" max="6661" width="5.25" style="180" customWidth="1"/>
    <col min="6662" max="6662" width="5.125" style="180" customWidth="1"/>
    <col min="6663" max="6663" width="5.375" style="180" customWidth="1"/>
    <col min="6664" max="6667" width="5.25" style="180" customWidth="1"/>
    <col min="6668" max="6668" width="6.25" style="180" customWidth="1"/>
    <col min="6669" max="6670" width="7" style="180" customWidth="1"/>
    <col min="6671" max="6671" width="4.75" style="180" customWidth="1"/>
    <col min="6672" max="6912" width="9" style="180"/>
    <col min="6913" max="6913" width="1.75" style="180" customWidth="1"/>
    <col min="6914" max="6914" width="19.75" style="180" customWidth="1"/>
    <col min="6915" max="6915" width="18.75" style="180" bestFit="1" customWidth="1"/>
    <col min="6916" max="6916" width="36.5" style="180" bestFit="1" customWidth="1"/>
    <col min="6917" max="6917" width="5.25" style="180" customWidth="1"/>
    <col min="6918" max="6918" width="5.125" style="180" customWidth="1"/>
    <col min="6919" max="6919" width="5.375" style="180" customWidth="1"/>
    <col min="6920" max="6923" width="5.25" style="180" customWidth="1"/>
    <col min="6924" max="6924" width="6.25" style="180" customWidth="1"/>
    <col min="6925" max="6926" width="7" style="180" customWidth="1"/>
    <col min="6927" max="6927" width="4.75" style="180" customWidth="1"/>
    <col min="6928" max="7168" width="9" style="180"/>
    <col min="7169" max="7169" width="1.75" style="180" customWidth="1"/>
    <col min="7170" max="7170" width="19.75" style="180" customWidth="1"/>
    <col min="7171" max="7171" width="18.75" style="180" bestFit="1" customWidth="1"/>
    <col min="7172" max="7172" width="36.5" style="180" bestFit="1" customWidth="1"/>
    <col min="7173" max="7173" width="5.25" style="180" customWidth="1"/>
    <col min="7174" max="7174" width="5.125" style="180" customWidth="1"/>
    <col min="7175" max="7175" width="5.375" style="180" customWidth="1"/>
    <col min="7176" max="7179" width="5.25" style="180" customWidth="1"/>
    <col min="7180" max="7180" width="6.25" style="180" customWidth="1"/>
    <col min="7181" max="7182" width="7" style="180" customWidth="1"/>
    <col min="7183" max="7183" width="4.75" style="180" customWidth="1"/>
    <col min="7184" max="7424" width="9" style="180"/>
    <col min="7425" max="7425" width="1.75" style="180" customWidth="1"/>
    <col min="7426" max="7426" width="19.75" style="180" customWidth="1"/>
    <col min="7427" max="7427" width="18.75" style="180" bestFit="1" customWidth="1"/>
    <col min="7428" max="7428" width="36.5" style="180" bestFit="1" customWidth="1"/>
    <col min="7429" max="7429" width="5.25" style="180" customWidth="1"/>
    <col min="7430" max="7430" width="5.125" style="180" customWidth="1"/>
    <col min="7431" max="7431" width="5.375" style="180" customWidth="1"/>
    <col min="7432" max="7435" width="5.25" style="180" customWidth="1"/>
    <col min="7436" max="7436" width="6.25" style="180" customWidth="1"/>
    <col min="7437" max="7438" width="7" style="180" customWidth="1"/>
    <col min="7439" max="7439" width="4.75" style="180" customWidth="1"/>
    <col min="7440" max="7680" width="9" style="180"/>
    <col min="7681" max="7681" width="1.75" style="180" customWidth="1"/>
    <col min="7682" max="7682" width="19.75" style="180" customWidth="1"/>
    <col min="7683" max="7683" width="18.75" style="180" bestFit="1" customWidth="1"/>
    <col min="7684" max="7684" width="36.5" style="180" bestFit="1" customWidth="1"/>
    <col min="7685" max="7685" width="5.25" style="180" customWidth="1"/>
    <col min="7686" max="7686" width="5.125" style="180" customWidth="1"/>
    <col min="7687" max="7687" width="5.375" style="180" customWidth="1"/>
    <col min="7688" max="7691" width="5.25" style="180" customWidth="1"/>
    <col min="7692" max="7692" width="6.25" style="180" customWidth="1"/>
    <col min="7693" max="7694" width="7" style="180" customWidth="1"/>
    <col min="7695" max="7695" width="4.75" style="180" customWidth="1"/>
    <col min="7696" max="7936" width="9" style="180"/>
    <col min="7937" max="7937" width="1.75" style="180" customWidth="1"/>
    <col min="7938" max="7938" width="19.75" style="180" customWidth="1"/>
    <col min="7939" max="7939" width="18.75" style="180" bestFit="1" customWidth="1"/>
    <col min="7940" max="7940" width="36.5" style="180" bestFit="1" customWidth="1"/>
    <col min="7941" max="7941" width="5.25" style="180" customWidth="1"/>
    <col min="7942" max="7942" width="5.125" style="180" customWidth="1"/>
    <col min="7943" max="7943" width="5.375" style="180" customWidth="1"/>
    <col min="7944" max="7947" width="5.25" style="180" customWidth="1"/>
    <col min="7948" max="7948" width="6.25" style="180" customWidth="1"/>
    <col min="7949" max="7950" width="7" style="180" customWidth="1"/>
    <col min="7951" max="7951" width="4.75" style="180" customWidth="1"/>
    <col min="7952" max="8192" width="9" style="180"/>
    <col min="8193" max="8193" width="1.75" style="180" customWidth="1"/>
    <col min="8194" max="8194" width="19.75" style="180" customWidth="1"/>
    <col min="8195" max="8195" width="18.75" style="180" bestFit="1" customWidth="1"/>
    <col min="8196" max="8196" width="36.5" style="180" bestFit="1" customWidth="1"/>
    <col min="8197" max="8197" width="5.25" style="180" customWidth="1"/>
    <col min="8198" max="8198" width="5.125" style="180" customWidth="1"/>
    <col min="8199" max="8199" width="5.375" style="180" customWidth="1"/>
    <col min="8200" max="8203" width="5.25" style="180" customWidth="1"/>
    <col min="8204" max="8204" width="6.25" style="180" customWidth="1"/>
    <col min="8205" max="8206" width="7" style="180" customWidth="1"/>
    <col min="8207" max="8207" width="4.75" style="180" customWidth="1"/>
    <col min="8208" max="8448" width="9" style="180"/>
    <col min="8449" max="8449" width="1.75" style="180" customWidth="1"/>
    <col min="8450" max="8450" width="19.75" style="180" customWidth="1"/>
    <col min="8451" max="8451" width="18.75" style="180" bestFit="1" customWidth="1"/>
    <col min="8452" max="8452" width="36.5" style="180" bestFit="1" customWidth="1"/>
    <col min="8453" max="8453" width="5.25" style="180" customWidth="1"/>
    <col min="8454" max="8454" width="5.125" style="180" customWidth="1"/>
    <col min="8455" max="8455" width="5.375" style="180" customWidth="1"/>
    <col min="8456" max="8459" width="5.25" style="180" customWidth="1"/>
    <col min="8460" max="8460" width="6.25" style="180" customWidth="1"/>
    <col min="8461" max="8462" width="7" style="180" customWidth="1"/>
    <col min="8463" max="8463" width="4.75" style="180" customWidth="1"/>
    <col min="8464" max="8704" width="9" style="180"/>
    <col min="8705" max="8705" width="1.75" style="180" customWidth="1"/>
    <col min="8706" max="8706" width="19.75" style="180" customWidth="1"/>
    <col min="8707" max="8707" width="18.75" style="180" bestFit="1" customWidth="1"/>
    <col min="8708" max="8708" width="36.5" style="180" bestFit="1" customWidth="1"/>
    <col min="8709" max="8709" width="5.25" style="180" customWidth="1"/>
    <col min="8710" max="8710" width="5.125" style="180" customWidth="1"/>
    <col min="8711" max="8711" width="5.375" style="180" customWidth="1"/>
    <col min="8712" max="8715" width="5.25" style="180" customWidth="1"/>
    <col min="8716" max="8716" width="6.25" style="180" customWidth="1"/>
    <col min="8717" max="8718" width="7" style="180" customWidth="1"/>
    <col min="8719" max="8719" width="4.75" style="180" customWidth="1"/>
    <col min="8720" max="8960" width="9" style="180"/>
    <col min="8961" max="8961" width="1.75" style="180" customWidth="1"/>
    <col min="8962" max="8962" width="19.75" style="180" customWidth="1"/>
    <col min="8963" max="8963" width="18.75" style="180" bestFit="1" customWidth="1"/>
    <col min="8964" max="8964" width="36.5" style="180" bestFit="1" customWidth="1"/>
    <col min="8965" max="8965" width="5.25" style="180" customWidth="1"/>
    <col min="8966" max="8966" width="5.125" style="180" customWidth="1"/>
    <col min="8967" max="8967" width="5.375" style="180" customWidth="1"/>
    <col min="8968" max="8971" width="5.25" style="180" customWidth="1"/>
    <col min="8972" max="8972" width="6.25" style="180" customWidth="1"/>
    <col min="8973" max="8974" width="7" style="180" customWidth="1"/>
    <col min="8975" max="8975" width="4.75" style="180" customWidth="1"/>
    <col min="8976" max="9216" width="9" style="180"/>
    <col min="9217" max="9217" width="1.75" style="180" customWidth="1"/>
    <col min="9218" max="9218" width="19.75" style="180" customWidth="1"/>
    <col min="9219" max="9219" width="18.75" style="180" bestFit="1" customWidth="1"/>
    <col min="9220" max="9220" width="36.5" style="180" bestFit="1" customWidth="1"/>
    <col min="9221" max="9221" width="5.25" style="180" customWidth="1"/>
    <col min="9222" max="9222" width="5.125" style="180" customWidth="1"/>
    <col min="9223" max="9223" width="5.375" style="180" customWidth="1"/>
    <col min="9224" max="9227" width="5.25" style="180" customWidth="1"/>
    <col min="9228" max="9228" width="6.25" style="180" customWidth="1"/>
    <col min="9229" max="9230" width="7" style="180" customWidth="1"/>
    <col min="9231" max="9231" width="4.75" style="180" customWidth="1"/>
    <col min="9232" max="9472" width="9" style="180"/>
    <col min="9473" max="9473" width="1.75" style="180" customWidth="1"/>
    <col min="9474" max="9474" width="19.75" style="180" customWidth="1"/>
    <col min="9475" max="9475" width="18.75" style="180" bestFit="1" customWidth="1"/>
    <col min="9476" max="9476" width="36.5" style="180" bestFit="1" customWidth="1"/>
    <col min="9477" max="9477" width="5.25" style="180" customWidth="1"/>
    <col min="9478" max="9478" width="5.125" style="180" customWidth="1"/>
    <col min="9479" max="9479" width="5.375" style="180" customWidth="1"/>
    <col min="9480" max="9483" width="5.25" style="180" customWidth="1"/>
    <col min="9484" max="9484" width="6.25" style="180" customWidth="1"/>
    <col min="9485" max="9486" width="7" style="180" customWidth="1"/>
    <col min="9487" max="9487" width="4.75" style="180" customWidth="1"/>
    <col min="9488" max="9728" width="9" style="180"/>
    <col min="9729" max="9729" width="1.75" style="180" customWidth="1"/>
    <col min="9730" max="9730" width="19.75" style="180" customWidth="1"/>
    <col min="9731" max="9731" width="18.75" style="180" bestFit="1" customWidth="1"/>
    <col min="9732" max="9732" width="36.5" style="180" bestFit="1" customWidth="1"/>
    <col min="9733" max="9733" width="5.25" style="180" customWidth="1"/>
    <col min="9734" max="9734" width="5.125" style="180" customWidth="1"/>
    <col min="9735" max="9735" width="5.375" style="180" customWidth="1"/>
    <col min="9736" max="9739" width="5.25" style="180" customWidth="1"/>
    <col min="9740" max="9740" width="6.25" style="180" customWidth="1"/>
    <col min="9741" max="9742" width="7" style="180" customWidth="1"/>
    <col min="9743" max="9743" width="4.75" style="180" customWidth="1"/>
    <col min="9744" max="9984" width="9" style="180"/>
    <col min="9985" max="9985" width="1.75" style="180" customWidth="1"/>
    <col min="9986" max="9986" width="19.75" style="180" customWidth="1"/>
    <col min="9987" max="9987" width="18.75" style="180" bestFit="1" customWidth="1"/>
    <col min="9988" max="9988" width="36.5" style="180" bestFit="1" customWidth="1"/>
    <col min="9989" max="9989" width="5.25" style="180" customWidth="1"/>
    <col min="9990" max="9990" width="5.125" style="180" customWidth="1"/>
    <col min="9991" max="9991" width="5.375" style="180" customWidth="1"/>
    <col min="9992" max="9995" width="5.25" style="180" customWidth="1"/>
    <col min="9996" max="9996" width="6.25" style="180" customWidth="1"/>
    <col min="9997" max="9998" width="7" style="180" customWidth="1"/>
    <col min="9999" max="9999" width="4.75" style="180" customWidth="1"/>
    <col min="10000" max="10240" width="9" style="180"/>
    <col min="10241" max="10241" width="1.75" style="180" customWidth="1"/>
    <col min="10242" max="10242" width="19.75" style="180" customWidth="1"/>
    <col min="10243" max="10243" width="18.75" style="180" bestFit="1" customWidth="1"/>
    <col min="10244" max="10244" width="36.5" style="180" bestFit="1" customWidth="1"/>
    <col min="10245" max="10245" width="5.25" style="180" customWidth="1"/>
    <col min="10246" max="10246" width="5.125" style="180" customWidth="1"/>
    <col min="10247" max="10247" width="5.375" style="180" customWidth="1"/>
    <col min="10248" max="10251" width="5.25" style="180" customWidth="1"/>
    <col min="10252" max="10252" width="6.25" style="180" customWidth="1"/>
    <col min="10253" max="10254" width="7" style="180" customWidth="1"/>
    <col min="10255" max="10255" width="4.75" style="180" customWidth="1"/>
    <col min="10256" max="10496" width="9" style="180"/>
    <col min="10497" max="10497" width="1.75" style="180" customWidth="1"/>
    <col min="10498" max="10498" width="19.75" style="180" customWidth="1"/>
    <col min="10499" max="10499" width="18.75" style="180" bestFit="1" customWidth="1"/>
    <col min="10500" max="10500" width="36.5" style="180" bestFit="1" customWidth="1"/>
    <col min="10501" max="10501" width="5.25" style="180" customWidth="1"/>
    <col min="10502" max="10502" width="5.125" style="180" customWidth="1"/>
    <col min="10503" max="10503" width="5.375" style="180" customWidth="1"/>
    <col min="10504" max="10507" width="5.25" style="180" customWidth="1"/>
    <col min="10508" max="10508" width="6.25" style="180" customWidth="1"/>
    <col min="10509" max="10510" width="7" style="180" customWidth="1"/>
    <col min="10511" max="10511" width="4.75" style="180" customWidth="1"/>
    <col min="10512" max="10752" width="9" style="180"/>
    <col min="10753" max="10753" width="1.75" style="180" customWidth="1"/>
    <col min="10754" max="10754" width="19.75" style="180" customWidth="1"/>
    <col min="10755" max="10755" width="18.75" style="180" bestFit="1" customWidth="1"/>
    <col min="10756" max="10756" width="36.5" style="180" bestFit="1" customWidth="1"/>
    <col min="10757" max="10757" width="5.25" style="180" customWidth="1"/>
    <col min="10758" max="10758" width="5.125" style="180" customWidth="1"/>
    <col min="10759" max="10759" width="5.375" style="180" customWidth="1"/>
    <col min="10760" max="10763" width="5.25" style="180" customWidth="1"/>
    <col min="10764" max="10764" width="6.25" style="180" customWidth="1"/>
    <col min="10765" max="10766" width="7" style="180" customWidth="1"/>
    <col min="10767" max="10767" width="4.75" style="180" customWidth="1"/>
    <col min="10768" max="11008" width="9" style="180"/>
    <col min="11009" max="11009" width="1.75" style="180" customWidth="1"/>
    <col min="11010" max="11010" width="19.75" style="180" customWidth="1"/>
    <col min="11011" max="11011" width="18.75" style="180" bestFit="1" customWidth="1"/>
    <col min="11012" max="11012" width="36.5" style="180" bestFit="1" customWidth="1"/>
    <col min="11013" max="11013" width="5.25" style="180" customWidth="1"/>
    <col min="11014" max="11014" width="5.125" style="180" customWidth="1"/>
    <col min="11015" max="11015" width="5.375" style="180" customWidth="1"/>
    <col min="11016" max="11019" width="5.25" style="180" customWidth="1"/>
    <col min="11020" max="11020" width="6.25" style="180" customWidth="1"/>
    <col min="11021" max="11022" width="7" style="180" customWidth="1"/>
    <col min="11023" max="11023" width="4.75" style="180" customWidth="1"/>
    <col min="11024" max="11264" width="9" style="180"/>
    <col min="11265" max="11265" width="1.75" style="180" customWidth="1"/>
    <col min="11266" max="11266" width="19.75" style="180" customWidth="1"/>
    <col min="11267" max="11267" width="18.75" style="180" bestFit="1" customWidth="1"/>
    <col min="11268" max="11268" width="36.5" style="180" bestFit="1" customWidth="1"/>
    <col min="11269" max="11269" width="5.25" style="180" customWidth="1"/>
    <col min="11270" max="11270" width="5.125" style="180" customWidth="1"/>
    <col min="11271" max="11271" width="5.375" style="180" customWidth="1"/>
    <col min="11272" max="11275" width="5.25" style="180" customWidth="1"/>
    <col min="11276" max="11276" width="6.25" style="180" customWidth="1"/>
    <col min="11277" max="11278" width="7" style="180" customWidth="1"/>
    <col min="11279" max="11279" width="4.75" style="180" customWidth="1"/>
    <col min="11280" max="11520" width="9" style="180"/>
    <col min="11521" max="11521" width="1.75" style="180" customWidth="1"/>
    <col min="11522" max="11522" width="19.75" style="180" customWidth="1"/>
    <col min="11523" max="11523" width="18.75" style="180" bestFit="1" customWidth="1"/>
    <col min="11524" max="11524" width="36.5" style="180" bestFit="1" customWidth="1"/>
    <col min="11525" max="11525" width="5.25" style="180" customWidth="1"/>
    <col min="11526" max="11526" width="5.125" style="180" customWidth="1"/>
    <col min="11527" max="11527" width="5.375" style="180" customWidth="1"/>
    <col min="11528" max="11531" width="5.25" style="180" customWidth="1"/>
    <col min="11532" max="11532" width="6.25" style="180" customWidth="1"/>
    <col min="11533" max="11534" width="7" style="180" customWidth="1"/>
    <col min="11535" max="11535" width="4.75" style="180" customWidth="1"/>
    <col min="11536" max="11776" width="9" style="180"/>
    <col min="11777" max="11777" width="1.75" style="180" customWidth="1"/>
    <col min="11778" max="11778" width="19.75" style="180" customWidth="1"/>
    <col min="11779" max="11779" width="18.75" style="180" bestFit="1" customWidth="1"/>
    <col min="11780" max="11780" width="36.5" style="180" bestFit="1" customWidth="1"/>
    <col min="11781" max="11781" width="5.25" style="180" customWidth="1"/>
    <col min="11782" max="11782" width="5.125" style="180" customWidth="1"/>
    <col min="11783" max="11783" width="5.375" style="180" customWidth="1"/>
    <col min="11784" max="11787" width="5.25" style="180" customWidth="1"/>
    <col min="11788" max="11788" width="6.25" style="180" customWidth="1"/>
    <col min="11789" max="11790" width="7" style="180" customWidth="1"/>
    <col min="11791" max="11791" width="4.75" style="180" customWidth="1"/>
    <col min="11792" max="12032" width="9" style="180"/>
    <col min="12033" max="12033" width="1.75" style="180" customWidth="1"/>
    <col min="12034" max="12034" width="19.75" style="180" customWidth="1"/>
    <col min="12035" max="12035" width="18.75" style="180" bestFit="1" customWidth="1"/>
    <col min="12036" max="12036" width="36.5" style="180" bestFit="1" customWidth="1"/>
    <col min="12037" max="12037" width="5.25" style="180" customWidth="1"/>
    <col min="12038" max="12038" width="5.125" style="180" customWidth="1"/>
    <col min="12039" max="12039" width="5.375" style="180" customWidth="1"/>
    <col min="12040" max="12043" width="5.25" style="180" customWidth="1"/>
    <col min="12044" max="12044" width="6.25" style="180" customWidth="1"/>
    <col min="12045" max="12046" width="7" style="180" customWidth="1"/>
    <col min="12047" max="12047" width="4.75" style="180" customWidth="1"/>
    <col min="12048" max="12288" width="9" style="180"/>
    <col min="12289" max="12289" width="1.75" style="180" customWidth="1"/>
    <col min="12290" max="12290" width="19.75" style="180" customWidth="1"/>
    <col min="12291" max="12291" width="18.75" style="180" bestFit="1" customWidth="1"/>
    <col min="12292" max="12292" width="36.5" style="180" bestFit="1" customWidth="1"/>
    <col min="12293" max="12293" width="5.25" style="180" customWidth="1"/>
    <col min="12294" max="12294" width="5.125" style="180" customWidth="1"/>
    <col min="12295" max="12295" width="5.375" style="180" customWidth="1"/>
    <col min="12296" max="12299" width="5.25" style="180" customWidth="1"/>
    <col min="12300" max="12300" width="6.25" style="180" customWidth="1"/>
    <col min="12301" max="12302" width="7" style="180" customWidth="1"/>
    <col min="12303" max="12303" width="4.75" style="180" customWidth="1"/>
    <col min="12304" max="12544" width="9" style="180"/>
    <col min="12545" max="12545" width="1.75" style="180" customWidth="1"/>
    <col min="12546" max="12546" width="19.75" style="180" customWidth="1"/>
    <col min="12547" max="12547" width="18.75" style="180" bestFit="1" customWidth="1"/>
    <col min="12548" max="12548" width="36.5" style="180" bestFit="1" customWidth="1"/>
    <col min="12549" max="12549" width="5.25" style="180" customWidth="1"/>
    <col min="12550" max="12550" width="5.125" style="180" customWidth="1"/>
    <col min="12551" max="12551" width="5.375" style="180" customWidth="1"/>
    <col min="12552" max="12555" width="5.25" style="180" customWidth="1"/>
    <col min="12556" max="12556" width="6.25" style="180" customWidth="1"/>
    <col min="12557" max="12558" width="7" style="180" customWidth="1"/>
    <col min="12559" max="12559" width="4.75" style="180" customWidth="1"/>
    <col min="12560" max="12800" width="9" style="180"/>
    <col min="12801" max="12801" width="1.75" style="180" customWidth="1"/>
    <col min="12802" max="12802" width="19.75" style="180" customWidth="1"/>
    <col min="12803" max="12803" width="18.75" style="180" bestFit="1" customWidth="1"/>
    <col min="12804" max="12804" width="36.5" style="180" bestFit="1" customWidth="1"/>
    <col min="12805" max="12805" width="5.25" style="180" customWidth="1"/>
    <col min="12806" max="12806" width="5.125" style="180" customWidth="1"/>
    <col min="12807" max="12807" width="5.375" style="180" customWidth="1"/>
    <col min="12808" max="12811" width="5.25" style="180" customWidth="1"/>
    <col min="12812" max="12812" width="6.25" style="180" customWidth="1"/>
    <col min="12813" max="12814" width="7" style="180" customWidth="1"/>
    <col min="12815" max="12815" width="4.75" style="180" customWidth="1"/>
    <col min="12816" max="13056" width="9" style="180"/>
    <col min="13057" max="13057" width="1.75" style="180" customWidth="1"/>
    <col min="13058" max="13058" width="19.75" style="180" customWidth="1"/>
    <col min="13059" max="13059" width="18.75" style="180" bestFit="1" customWidth="1"/>
    <col min="13060" max="13060" width="36.5" style="180" bestFit="1" customWidth="1"/>
    <col min="13061" max="13061" width="5.25" style="180" customWidth="1"/>
    <col min="13062" max="13062" width="5.125" style="180" customWidth="1"/>
    <col min="13063" max="13063" width="5.375" style="180" customWidth="1"/>
    <col min="13064" max="13067" width="5.25" style="180" customWidth="1"/>
    <col min="13068" max="13068" width="6.25" style="180" customWidth="1"/>
    <col min="13069" max="13070" width="7" style="180" customWidth="1"/>
    <col min="13071" max="13071" width="4.75" style="180" customWidth="1"/>
    <col min="13072" max="13312" width="9" style="180"/>
    <col min="13313" max="13313" width="1.75" style="180" customWidth="1"/>
    <col min="13314" max="13314" width="19.75" style="180" customWidth="1"/>
    <col min="13315" max="13315" width="18.75" style="180" bestFit="1" customWidth="1"/>
    <col min="13316" max="13316" width="36.5" style="180" bestFit="1" customWidth="1"/>
    <col min="13317" max="13317" width="5.25" style="180" customWidth="1"/>
    <col min="13318" max="13318" width="5.125" style="180" customWidth="1"/>
    <col min="13319" max="13319" width="5.375" style="180" customWidth="1"/>
    <col min="13320" max="13323" width="5.25" style="180" customWidth="1"/>
    <col min="13324" max="13324" width="6.25" style="180" customWidth="1"/>
    <col min="13325" max="13326" width="7" style="180" customWidth="1"/>
    <col min="13327" max="13327" width="4.75" style="180" customWidth="1"/>
    <col min="13328" max="13568" width="9" style="180"/>
    <col min="13569" max="13569" width="1.75" style="180" customWidth="1"/>
    <col min="13570" max="13570" width="19.75" style="180" customWidth="1"/>
    <col min="13571" max="13571" width="18.75" style="180" bestFit="1" customWidth="1"/>
    <col min="13572" max="13572" width="36.5" style="180" bestFit="1" customWidth="1"/>
    <col min="13573" max="13573" width="5.25" style="180" customWidth="1"/>
    <col min="13574" max="13574" width="5.125" style="180" customWidth="1"/>
    <col min="13575" max="13575" width="5.375" style="180" customWidth="1"/>
    <col min="13576" max="13579" width="5.25" style="180" customWidth="1"/>
    <col min="13580" max="13580" width="6.25" style="180" customWidth="1"/>
    <col min="13581" max="13582" width="7" style="180" customWidth="1"/>
    <col min="13583" max="13583" width="4.75" style="180" customWidth="1"/>
    <col min="13584" max="13824" width="9" style="180"/>
    <col min="13825" max="13825" width="1.75" style="180" customWidth="1"/>
    <col min="13826" max="13826" width="19.75" style="180" customWidth="1"/>
    <col min="13827" max="13827" width="18.75" style="180" bestFit="1" customWidth="1"/>
    <col min="13828" max="13828" width="36.5" style="180" bestFit="1" customWidth="1"/>
    <col min="13829" max="13829" width="5.25" style="180" customWidth="1"/>
    <col min="13830" max="13830" width="5.125" style="180" customWidth="1"/>
    <col min="13831" max="13831" width="5.375" style="180" customWidth="1"/>
    <col min="13832" max="13835" width="5.25" style="180" customWidth="1"/>
    <col min="13836" max="13836" width="6.25" style="180" customWidth="1"/>
    <col min="13837" max="13838" width="7" style="180" customWidth="1"/>
    <col min="13839" max="13839" width="4.75" style="180" customWidth="1"/>
    <col min="13840" max="14080" width="9" style="180"/>
    <col min="14081" max="14081" width="1.75" style="180" customWidth="1"/>
    <col min="14082" max="14082" width="19.75" style="180" customWidth="1"/>
    <col min="14083" max="14083" width="18.75" style="180" bestFit="1" customWidth="1"/>
    <col min="14084" max="14084" width="36.5" style="180" bestFit="1" customWidth="1"/>
    <col min="14085" max="14085" width="5.25" style="180" customWidth="1"/>
    <col min="14086" max="14086" width="5.125" style="180" customWidth="1"/>
    <col min="14087" max="14087" width="5.375" style="180" customWidth="1"/>
    <col min="14088" max="14091" width="5.25" style="180" customWidth="1"/>
    <col min="14092" max="14092" width="6.25" style="180" customWidth="1"/>
    <col min="14093" max="14094" width="7" style="180" customWidth="1"/>
    <col min="14095" max="14095" width="4.75" style="180" customWidth="1"/>
    <col min="14096" max="14336" width="9" style="180"/>
    <col min="14337" max="14337" width="1.75" style="180" customWidth="1"/>
    <col min="14338" max="14338" width="19.75" style="180" customWidth="1"/>
    <col min="14339" max="14339" width="18.75" style="180" bestFit="1" customWidth="1"/>
    <col min="14340" max="14340" width="36.5" style="180" bestFit="1" customWidth="1"/>
    <col min="14341" max="14341" width="5.25" style="180" customWidth="1"/>
    <col min="14342" max="14342" width="5.125" style="180" customWidth="1"/>
    <col min="14343" max="14343" width="5.375" style="180" customWidth="1"/>
    <col min="14344" max="14347" width="5.25" style="180" customWidth="1"/>
    <col min="14348" max="14348" width="6.25" style="180" customWidth="1"/>
    <col min="14349" max="14350" width="7" style="180" customWidth="1"/>
    <col min="14351" max="14351" width="4.75" style="180" customWidth="1"/>
    <col min="14352" max="14592" width="9" style="180"/>
    <col min="14593" max="14593" width="1.75" style="180" customWidth="1"/>
    <col min="14594" max="14594" width="19.75" style="180" customWidth="1"/>
    <col min="14595" max="14595" width="18.75" style="180" bestFit="1" customWidth="1"/>
    <col min="14596" max="14596" width="36.5" style="180" bestFit="1" customWidth="1"/>
    <col min="14597" max="14597" width="5.25" style="180" customWidth="1"/>
    <col min="14598" max="14598" width="5.125" style="180" customWidth="1"/>
    <col min="14599" max="14599" width="5.375" style="180" customWidth="1"/>
    <col min="14600" max="14603" width="5.25" style="180" customWidth="1"/>
    <col min="14604" max="14604" width="6.25" style="180" customWidth="1"/>
    <col min="14605" max="14606" width="7" style="180" customWidth="1"/>
    <col min="14607" max="14607" width="4.75" style="180" customWidth="1"/>
    <col min="14608" max="14848" width="9" style="180"/>
    <col min="14849" max="14849" width="1.75" style="180" customWidth="1"/>
    <col min="14850" max="14850" width="19.75" style="180" customWidth="1"/>
    <col min="14851" max="14851" width="18.75" style="180" bestFit="1" customWidth="1"/>
    <col min="14852" max="14852" width="36.5" style="180" bestFit="1" customWidth="1"/>
    <col min="14853" max="14853" width="5.25" style="180" customWidth="1"/>
    <col min="14854" max="14854" width="5.125" style="180" customWidth="1"/>
    <col min="14855" max="14855" width="5.375" style="180" customWidth="1"/>
    <col min="14856" max="14859" width="5.25" style="180" customWidth="1"/>
    <col min="14860" max="14860" width="6.25" style="180" customWidth="1"/>
    <col min="14861" max="14862" width="7" style="180" customWidth="1"/>
    <col min="14863" max="14863" width="4.75" style="180" customWidth="1"/>
    <col min="14864" max="15104" width="9" style="180"/>
    <col min="15105" max="15105" width="1.75" style="180" customWidth="1"/>
    <col min="15106" max="15106" width="19.75" style="180" customWidth="1"/>
    <col min="15107" max="15107" width="18.75" style="180" bestFit="1" customWidth="1"/>
    <col min="15108" max="15108" width="36.5" style="180" bestFit="1" customWidth="1"/>
    <col min="15109" max="15109" width="5.25" style="180" customWidth="1"/>
    <col min="15110" max="15110" width="5.125" style="180" customWidth="1"/>
    <col min="15111" max="15111" width="5.375" style="180" customWidth="1"/>
    <col min="15112" max="15115" width="5.25" style="180" customWidth="1"/>
    <col min="15116" max="15116" width="6.25" style="180" customWidth="1"/>
    <col min="15117" max="15118" width="7" style="180" customWidth="1"/>
    <col min="15119" max="15119" width="4.75" style="180" customWidth="1"/>
    <col min="15120" max="15360" width="9" style="180"/>
    <col min="15361" max="15361" width="1.75" style="180" customWidth="1"/>
    <col min="15362" max="15362" width="19.75" style="180" customWidth="1"/>
    <col min="15363" max="15363" width="18.75" style="180" bestFit="1" customWidth="1"/>
    <col min="15364" max="15364" width="36.5" style="180" bestFit="1" customWidth="1"/>
    <col min="15365" max="15365" width="5.25" style="180" customWidth="1"/>
    <col min="15366" max="15366" width="5.125" style="180" customWidth="1"/>
    <col min="15367" max="15367" width="5.375" style="180" customWidth="1"/>
    <col min="15368" max="15371" width="5.25" style="180" customWidth="1"/>
    <col min="15372" max="15372" width="6.25" style="180" customWidth="1"/>
    <col min="15373" max="15374" width="7" style="180" customWidth="1"/>
    <col min="15375" max="15375" width="4.75" style="180" customWidth="1"/>
    <col min="15376" max="15616" width="9" style="180"/>
    <col min="15617" max="15617" width="1.75" style="180" customWidth="1"/>
    <col min="15618" max="15618" width="19.75" style="180" customWidth="1"/>
    <col min="15619" max="15619" width="18.75" style="180" bestFit="1" customWidth="1"/>
    <col min="15620" max="15620" width="36.5" style="180" bestFit="1" customWidth="1"/>
    <col min="15621" max="15621" width="5.25" style="180" customWidth="1"/>
    <col min="15622" max="15622" width="5.125" style="180" customWidth="1"/>
    <col min="15623" max="15623" width="5.375" style="180" customWidth="1"/>
    <col min="15624" max="15627" width="5.25" style="180" customWidth="1"/>
    <col min="15628" max="15628" width="6.25" style="180" customWidth="1"/>
    <col min="15629" max="15630" width="7" style="180" customWidth="1"/>
    <col min="15631" max="15631" width="4.75" style="180" customWidth="1"/>
    <col min="15632" max="15872" width="9" style="180"/>
    <col min="15873" max="15873" width="1.75" style="180" customWidth="1"/>
    <col min="15874" max="15874" width="19.75" style="180" customWidth="1"/>
    <col min="15875" max="15875" width="18.75" style="180" bestFit="1" customWidth="1"/>
    <col min="15876" max="15876" width="36.5" style="180" bestFit="1" customWidth="1"/>
    <col min="15877" max="15877" width="5.25" style="180" customWidth="1"/>
    <col min="15878" max="15878" width="5.125" style="180" customWidth="1"/>
    <col min="15879" max="15879" width="5.375" style="180" customWidth="1"/>
    <col min="15880" max="15883" width="5.25" style="180" customWidth="1"/>
    <col min="15884" max="15884" width="6.25" style="180" customWidth="1"/>
    <col min="15885" max="15886" width="7" style="180" customWidth="1"/>
    <col min="15887" max="15887" width="4.75" style="180" customWidth="1"/>
    <col min="15888" max="16128" width="9" style="180"/>
    <col min="16129" max="16129" width="1.75" style="180" customWidth="1"/>
    <col min="16130" max="16130" width="19.75" style="180" customWidth="1"/>
    <col min="16131" max="16131" width="18.75" style="180" bestFit="1" customWidth="1"/>
    <col min="16132" max="16132" width="36.5" style="180" bestFit="1" customWidth="1"/>
    <col min="16133" max="16133" width="5.25" style="180" customWidth="1"/>
    <col min="16134" max="16134" width="5.125" style="180" customWidth="1"/>
    <col min="16135" max="16135" width="5.375" style="180" customWidth="1"/>
    <col min="16136" max="16139" width="5.25" style="180" customWidth="1"/>
    <col min="16140" max="16140" width="6.25" style="180" customWidth="1"/>
    <col min="16141" max="16142" width="7" style="180" customWidth="1"/>
    <col min="16143" max="16143" width="4.75" style="180" customWidth="1"/>
    <col min="16144" max="16384" width="9" style="180"/>
  </cols>
  <sheetData>
    <row r="1" spans="1:15" ht="30" customHeight="1">
      <c r="A1" s="323" t="s">
        <v>240</v>
      </c>
      <c r="B1" s="324"/>
      <c r="C1" s="218"/>
      <c r="D1" s="174" t="s">
        <v>2</v>
      </c>
      <c r="E1" s="175" t="s">
        <v>241</v>
      </c>
      <c r="F1" s="176"/>
      <c r="G1" s="177"/>
      <c r="H1" s="177"/>
      <c r="I1" s="178"/>
      <c r="J1" s="178"/>
      <c r="K1" s="178"/>
      <c r="L1" s="178"/>
      <c r="M1" s="178"/>
      <c r="N1" s="178"/>
      <c r="O1" s="179"/>
    </row>
    <row r="2" spans="1:15" ht="15" customHeight="1">
      <c r="A2" s="325" t="s">
        <v>146</v>
      </c>
      <c r="B2" s="326"/>
      <c r="C2" s="219"/>
      <c r="D2" s="329" t="s">
        <v>242</v>
      </c>
      <c r="E2" s="330"/>
      <c r="F2" s="333" t="s">
        <v>243</v>
      </c>
      <c r="G2" s="334"/>
      <c r="H2" s="334"/>
      <c r="I2" s="334"/>
      <c r="J2" s="334"/>
      <c r="K2" s="181"/>
      <c r="L2" s="335" t="s">
        <v>244</v>
      </c>
      <c r="M2" s="337" t="s">
        <v>230</v>
      </c>
      <c r="N2" s="182" t="s">
        <v>245</v>
      </c>
      <c r="O2" s="321" t="s">
        <v>105</v>
      </c>
    </row>
    <row r="3" spans="1:15" ht="15" customHeight="1">
      <c r="A3" s="327"/>
      <c r="B3" s="328"/>
      <c r="C3" s="220"/>
      <c r="D3" s="331"/>
      <c r="E3" s="332"/>
      <c r="F3" s="183"/>
      <c r="G3" s="184"/>
      <c r="H3" s="184"/>
      <c r="I3" s="184"/>
      <c r="J3" s="184"/>
      <c r="K3" s="185"/>
      <c r="L3" s="336"/>
      <c r="M3" s="338"/>
      <c r="N3" s="186" t="s">
        <v>246</v>
      </c>
      <c r="O3" s="322"/>
    </row>
    <row r="4" spans="1:15" s="198" customFormat="1" ht="16.5" customHeight="1">
      <c r="A4" s="187" t="s">
        <v>247</v>
      </c>
      <c r="B4" s="188"/>
      <c r="C4" s="221"/>
      <c r="D4" s="189"/>
      <c r="E4" s="190"/>
      <c r="F4" s="191"/>
      <c r="G4" s="192"/>
      <c r="H4" s="192"/>
      <c r="I4" s="192"/>
      <c r="J4" s="193"/>
      <c r="K4" s="193"/>
      <c r="L4" s="194">
        <f t="shared" ref="L4:L9" si="0">SUM(F4:K4)</f>
        <v>0</v>
      </c>
      <c r="M4" s="195">
        <f t="shared" ref="M4:M61" si="1">SUM(L4)</f>
        <v>0</v>
      </c>
      <c r="N4" s="196">
        <f>ROUND(M4,1)</f>
        <v>0</v>
      </c>
      <c r="O4" s="197"/>
    </row>
    <row r="5" spans="1:15" s="198" customFormat="1" ht="16.5" customHeight="1">
      <c r="A5" s="199"/>
      <c r="B5" s="200" t="s">
        <v>258</v>
      </c>
      <c r="C5" s="226" t="s">
        <v>274</v>
      </c>
      <c r="D5" s="227" t="s">
        <v>275</v>
      </c>
      <c r="E5" s="228" t="s">
        <v>328</v>
      </c>
      <c r="F5" s="200">
        <v>1</v>
      </c>
      <c r="G5" s="202">
        <v>6</v>
      </c>
      <c r="H5" s="202"/>
      <c r="I5" s="202"/>
      <c r="J5" s="189"/>
      <c r="K5" s="189"/>
      <c r="L5" s="203">
        <f t="shared" si="0"/>
        <v>7</v>
      </c>
      <c r="M5" s="204">
        <f>SUM(L5)</f>
        <v>7</v>
      </c>
      <c r="N5" s="205">
        <f>ROUND(M5,1)</f>
        <v>7</v>
      </c>
      <c r="O5" s="206"/>
    </row>
    <row r="6" spans="1:15" s="198" customFormat="1" ht="16.5" customHeight="1">
      <c r="A6" s="207"/>
      <c r="B6" s="191"/>
      <c r="C6" s="222"/>
      <c r="D6" s="224"/>
      <c r="E6" s="228" t="s">
        <v>329</v>
      </c>
      <c r="F6" s="191"/>
      <c r="G6" s="192"/>
      <c r="H6" s="192"/>
      <c r="I6" s="192"/>
      <c r="J6" s="193"/>
      <c r="K6" s="193"/>
      <c r="L6" s="194">
        <f t="shared" si="0"/>
        <v>0</v>
      </c>
      <c r="M6" s="204">
        <f t="shared" si="1"/>
        <v>0</v>
      </c>
      <c r="N6" s="205">
        <f>ROUND(M6,1)</f>
        <v>0</v>
      </c>
      <c r="O6" s="206"/>
    </row>
    <row r="7" spans="1:15" s="198" customFormat="1" ht="16.5" customHeight="1">
      <c r="A7" s="207"/>
      <c r="B7" s="191" t="s">
        <v>258</v>
      </c>
      <c r="C7" s="229" t="s">
        <v>274</v>
      </c>
      <c r="D7" s="227" t="s">
        <v>275</v>
      </c>
      <c r="E7" s="228" t="s">
        <v>330</v>
      </c>
      <c r="F7" s="191">
        <v>2</v>
      </c>
      <c r="G7" s="192"/>
      <c r="H7" s="192"/>
      <c r="I7" s="192"/>
      <c r="J7" s="193"/>
      <c r="K7" s="193"/>
      <c r="L7" s="194">
        <f t="shared" si="0"/>
        <v>2</v>
      </c>
      <c r="M7" s="204">
        <f t="shared" si="1"/>
        <v>2</v>
      </c>
      <c r="N7" s="205">
        <f>ROUND(M7,1)</f>
        <v>2</v>
      </c>
      <c r="O7" s="206"/>
    </row>
    <row r="8" spans="1:15" s="198" customFormat="1" ht="16.5" customHeight="1">
      <c r="A8" s="207"/>
      <c r="B8" s="191"/>
      <c r="C8" s="222"/>
      <c r="D8" s="224"/>
      <c r="E8" s="228" t="s">
        <v>329</v>
      </c>
      <c r="F8" s="191"/>
      <c r="G8" s="192"/>
      <c r="H8" s="192"/>
      <c r="I8" s="192"/>
      <c r="J8" s="193"/>
      <c r="K8" s="193"/>
      <c r="L8" s="194">
        <f t="shared" si="0"/>
        <v>0</v>
      </c>
      <c r="M8" s="204">
        <f t="shared" si="1"/>
        <v>0</v>
      </c>
      <c r="N8" s="205">
        <f t="shared" ref="N8:N61" si="2">ROUND(M8,1)</f>
        <v>0</v>
      </c>
      <c r="O8" s="206"/>
    </row>
    <row r="9" spans="1:15" s="198" customFormat="1" ht="16.5" customHeight="1">
      <c r="A9" s="207"/>
      <c r="B9" s="191" t="s">
        <v>259</v>
      </c>
      <c r="C9" s="229" t="s">
        <v>274</v>
      </c>
      <c r="D9" s="227" t="s">
        <v>276</v>
      </c>
      <c r="E9" s="228" t="s">
        <v>331</v>
      </c>
      <c r="F9" s="191">
        <v>1</v>
      </c>
      <c r="G9" s="192"/>
      <c r="H9" s="192"/>
      <c r="I9" s="192"/>
      <c r="J9" s="193"/>
      <c r="K9" s="193"/>
      <c r="L9" s="194">
        <f t="shared" si="0"/>
        <v>1</v>
      </c>
      <c r="M9" s="204">
        <f t="shared" si="1"/>
        <v>1</v>
      </c>
      <c r="N9" s="205">
        <f t="shared" si="2"/>
        <v>1</v>
      </c>
      <c r="O9" s="206"/>
    </row>
    <row r="10" spans="1:15" s="198" customFormat="1" ht="16.5" customHeight="1">
      <c r="A10" s="207"/>
      <c r="B10" s="191"/>
      <c r="C10" s="229"/>
      <c r="D10" s="227"/>
      <c r="E10" s="228" t="s">
        <v>332</v>
      </c>
      <c r="F10" s="191"/>
      <c r="G10" s="192"/>
      <c r="H10" s="192"/>
      <c r="I10" s="192"/>
      <c r="J10" s="193"/>
      <c r="K10" s="193"/>
      <c r="L10" s="194"/>
      <c r="M10" s="204"/>
      <c r="N10" s="205"/>
      <c r="O10" s="206"/>
    </row>
    <row r="11" spans="1:15" s="198" customFormat="1" ht="16.5" customHeight="1">
      <c r="A11" s="207"/>
      <c r="B11" s="191" t="s">
        <v>251</v>
      </c>
      <c r="C11" s="229" t="s">
        <v>274</v>
      </c>
      <c r="D11" s="227" t="s">
        <v>277</v>
      </c>
      <c r="E11" s="225"/>
      <c r="F11" s="191"/>
      <c r="G11" s="192">
        <v>3</v>
      </c>
      <c r="H11" s="192"/>
      <c r="I11" s="192"/>
      <c r="J11" s="193"/>
      <c r="K11" s="193"/>
      <c r="L11" s="194">
        <f t="shared" ref="L11:L50" si="3">SUM(F11:K11)</f>
        <v>3</v>
      </c>
      <c r="M11" s="204">
        <f t="shared" si="1"/>
        <v>3</v>
      </c>
      <c r="N11" s="205">
        <f t="shared" si="2"/>
        <v>3</v>
      </c>
      <c r="O11" s="206"/>
    </row>
    <row r="12" spans="1:15" s="198" customFormat="1" ht="16.5" customHeight="1">
      <c r="A12" s="207"/>
      <c r="B12" s="191" t="s">
        <v>252</v>
      </c>
      <c r="C12" s="229" t="s">
        <v>274</v>
      </c>
      <c r="D12" s="227" t="s">
        <v>278</v>
      </c>
      <c r="E12" s="225"/>
      <c r="F12" s="191">
        <v>1</v>
      </c>
      <c r="G12" s="192"/>
      <c r="H12" s="192"/>
      <c r="I12" s="192"/>
      <c r="J12" s="193"/>
      <c r="K12" s="193"/>
      <c r="L12" s="194">
        <f t="shared" si="3"/>
        <v>1</v>
      </c>
      <c r="M12" s="204">
        <f t="shared" si="1"/>
        <v>1</v>
      </c>
      <c r="N12" s="205">
        <f t="shared" si="2"/>
        <v>1</v>
      </c>
      <c r="O12" s="206"/>
    </row>
    <row r="13" spans="1:15" s="198" customFormat="1" ht="16.5" customHeight="1">
      <c r="A13" s="207"/>
      <c r="B13" s="191" t="s">
        <v>260</v>
      </c>
      <c r="C13" s="229" t="s">
        <v>274</v>
      </c>
      <c r="D13" s="227" t="s">
        <v>279</v>
      </c>
      <c r="E13" s="228" t="s">
        <v>280</v>
      </c>
      <c r="F13" s="191">
        <v>1</v>
      </c>
      <c r="G13" s="192"/>
      <c r="H13" s="192"/>
      <c r="I13" s="192"/>
      <c r="J13" s="193"/>
      <c r="K13" s="193"/>
      <c r="L13" s="194">
        <f t="shared" si="3"/>
        <v>1</v>
      </c>
      <c r="M13" s="204">
        <f t="shared" si="1"/>
        <v>1</v>
      </c>
      <c r="N13" s="205">
        <f t="shared" si="2"/>
        <v>1</v>
      </c>
      <c r="O13" s="206"/>
    </row>
    <row r="14" spans="1:15" s="198" customFormat="1" ht="16.5" customHeight="1">
      <c r="A14" s="207"/>
      <c r="B14" s="191" t="s">
        <v>248</v>
      </c>
      <c r="C14" s="229" t="s">
        <v>274</v>
      </c>
      <c r="D14" s="227" t="s">
        <v>281</v>
      </c>
      <c r="E14" s="228" t="s">
        <v>282</v>
      </c>
      <c r="F14" s="191">
        <v>1</v>
      </c>
      <c r="G14" s="192">
        <v>1</v>
      </c>
      <c r="H14" s="192"/>
      <c r="I14" s="192"/>
      <c r="J14" s="193"/>
      <c r="K14" s="193"/>
      <c r="L14" s="194">
        <f t="shared" si="3"/>
        <v>2</v>
      </c>
      <c r="M14" s="204">
        <f t="shared" si="1"/>
        <v>2</v>
      </c>
      <c r="N14" s="205">
        <f t="shared" si="2"/>
        <v>2</v>
      </c>
      <c r="O14" s="206"/>
    </row>
    <row r="15" spans="1:15" s="198" customFormat="1" ht="16.5" customHeight="1">
      <c r="A15" s="207"/>
      <c r="B15" s="191" t="s">
        <v>261</v>
      </c>
      <c r="C15" s="229" t="s">
        <v>274</v>
      </c>
      <c r="D15" s="227" t="s">
        <v>283</v>
      </c>
      <c r="E15" s="228" t="s">
        <v>284</v>
      </c>
      <c r="F15" s="191">
        <v>2</v>
      </c>
      <c r="G15" s="192">
        <v>1</v>
      </c>
      <c r="H15" s="192"/>
      <c r="I15" s="192"/>
      <c r="J15" s="193"/>
      <c r="K15" s="193"/>
      <c r="L15" s="194">
        <f t="shared" si="3"/>
        <v>3</v>
      </c>
      <c r="M15" s="204">
        <f t="shared" si="1"/>
        <v>3</v>
      </c>
      <c r="N15" s="205">
        <f t="shared" si="2"/>
        <v>3</v>
      </c>
      <c r="O15" s="206"/>
    </row>
    <row r="16" spans="1:15" s="198" customFormat="1" ht="16.5" customHeight="1">
      <c r="A16" s="207"/>
      <c r="B16" s="191" t="s">
        <v>262</v>
      </c>
      <c r="C16" s="229" t="s">
        <v>274</v>
      </c>
      <c r="D16" s="227" t="s">
        <v>285</v>
      </c>
      <c r="E16" s="228" t="s">
        <v>286</v>
      </c>
      <c r="F16" s="191">
        <v>1</v>
      </c>
      <c r="G16" s="192"/>
      <c r="H16" s="192"/>
      <c r="I16" s="192"/>
      <c r="J16" s="193"/>
      <c r="K16" s="193"/>
      <c r="L16" s="194">
        <f t="shared" si="3"/>
        <v>1</v>
      </c>
      <c r="M16" s="204">
        <f t="shared" si="1"/>
        <v>1</v>
      </c>
      <c r="N16" s="205">
        <f t="shared" si="2"/>
        <v>1</v>
      </c>
      <c r="O16" s="206"/>
    </row>
    <row r="17" spans="1:15" s="198" customFormat="1" ht="16.5" customHeight="1">
      <c r="A17" s="207"/>
      <c r="B17" s="191" t="s">
        <v>249</v>
      </c>
      <c r="C17" s="229" t="s">
        <v>274</v>
      </c>
      <c r="D17" s="227" t="s">
        <v>287</v>
      </c>
      <c r="E17" s="228" t="s">
        <v>288</v>
      </c>
      <c r="F17" s="191">
        <v>1</v>
      </c>
      <c r="G17" s="192">
        <v>1</v>
      </c>
      <c r="H17" s="192"/>
      <c r="I17" s="192"/>
      <c r="J17" s="193"/>
      <c r="K17" s="193"/>
      <c r="L17" s="194">
        <f t="shared" si="3"/>
        <v>2</v>
      </c>
      <c r="M17" s="204">
        <f t="shared" si="1"/>
        <v>2</v>
      </c>
      <c r="N17" s="205">
        <f t="shared" si="2"/>
        <v>2</v>
      </c>
      <c r="O17" s="206"/>
    </row>
    <row r="18" spans="1:15" s="198" customFormat="1" ht="16.5" customHeight="1">
      <c r="A18" s="207"/>
      <c r="B18" s="191" t="s">
        <v>253</v>
      </c>
      <c r="C18" s="229" t="s">
        <v>274</v>
      </c>
      <c r="D18" s="227" t="s">
        <v>289</v>
      </c>
      <c r="E18" s="225"/>
      <c r="F18" s="191">
        <v>1</v>
      </c>
      <c r="G18" s="192"/>
      <c r="H18" s="192"/>
      <c r="I18" s="192"/>
      <c r="J18" s="193"/>
      <c r="K18" s="193"/>
      <c r="L18" s="194">
        <f t="shared" si="3"/>
        <v>1</v>
      </c>
      <c r="M18" s="204">
        <f t="shared" si="1"/>
        <v>1</v>
      </c>
      <c r="N18" s="205">
        <f t="shared" si="2"/>
        <v>1</v>
      </c>
      <c r="O18" s="206"/>
    </row>
    <row r="19" spans="1:15" s="198" customFormat="1" ht="16.5" customHeight="1">
      <c r="A19" s="207"/>
      <c r="B19" s="191" t="s">
        <v>254</v>
      </c>
      <c r="C19" s="229" t="s">
        <v>274</v>
      </c>
      <c r="D19" s="227" t="s">
        <v>290</v>
      </c>
      <c r="E19" s="225"/>
      <c r="F19" s="191">
        <v>1</v>
      </c>
      <c r="G19" s="192">
        <v>1</v>
      </c>
      <c r="H19" s="192"/>
      <c r="I19" s="192"/>
      <c r="J19" s="193"/>
      <c r="K19" s="193"/>
      <c r="L19" s="194">
        <f t="shared" si="3"/>
        <v>2</v>
      </c>
      <c r="M19" s="204">
        <f t="shared" si="1"/>
        <v>2</v>
      </c>
      <c r="N19" s="205">
        <f t="shared" si="2"/>
        <v>2</v>
      </c>
      <c r="O19" s="206"/>
    </row>
    <row r="20" spans="1:15" s="198" customFormat="1" ht="16.5" customHeight="1">
      <c r="A20" s="207"/>
      <c r="B20" s="191" t="s">
        <v>263</v>
      </c>
      <c r="C20" s="229" t="s">
        <v>274</v>
      </c>
      <c r="D20" s="227" t="s">
        <v>291</v>
      </c>
      <c r="E20" s="228" t="s">
        <v>292</v>
      </c>
      <c r="F20" s="191">
        <v>1</v>
      </c>
      <c r="G20" s="192">
        <v>1</v>
      </c>
      <c r="H20" s="192"/>
      <c r="I20" s="192"/>
      <c r="J20" s="193"/>
      <c r="K20" s="193"/>
      <c r="L20" s="194">
        <f t="shared" si="3"/>
        <v>2</v>
      </c>
      <c r="M20" s="204">
        <f t="shared" si="1"/>
        <v>2</v>
      </c>
      <c r="N20" s="205">
        <f t="shared" si="2"/>
        <v>2</v>
      </c>
      <c r="O20" s="206"/>
    </row>
    <row r="21" spans="1:15" s="198" customFormat="1" ht="16.5" customHeight="1">
      <c r="A21" s="207"/>
      <c r="B21" s="191" t="s">
        <v>255</v>
      </c>
      <c r="C21" s="229" t="s">
        <v>274</v>
      </c>
      <c r="D21" s="227" t="s">
        <v>291</v>
      </c>
      <c r="E21" s="228" t="s">
        <v>293</v>
      </c>
      <c r="F21" s="191">
        <v>1</v>
      </c>
      <c r="G21" s="192">
        <v>1</v>
      </c>
      <c r="H21" s="192"/>
      <c r="I21" s="192"/>
      <c r="J21" s="193"/>
      <c r="K21" s="193"/>
      <c r="L21" s="194">
        <f t="shared" si="3"/>
        <v>2</v>
      </c>
      <c r="M21" s="204">
        <f>SUM(L21)</f>
        <v>2</v>
      </c>
      <c r="N21" s="205">
        <f>ROUND(M21,1)</f>
        <v>2</v>
      </c>
      <c r="O21" s="206"/>
    </row>
    <row r="22" spans="1:15" s="198" customFormat="1" ht="16.5" customHeight="1">
      <c r="A22" s="207"/>
      <c r="B22" s="191" t="s">
        <v>250</v>
      </c>
      <c r="C22" s="229" t="s">
        <v>274</v>
      </c>
      <c r="D22" s="227" t="s">
        <v>294</v>
      </c>
      <c r="E22" s="225"/>
      <c r="F22" s="191">
        <v>6</v>
      </c>
      <c r="G22" s="192">
        <v>5</v>
      </c>
      <c r="H22" s="192"/>
      <c r="I22" s="192"/>
      <c r="J22" s="193"/>
      <c r="K22" s="193"/>
      <c r="L22" s="194">
        <f t="shared" si="3"/>
        <v>11</v>
      </c>
      <c r="M22" s="204">
        <f t="shared" si="1"/>
        <v>11</v>
      </c>
      <c r="N22" s="205">
        <f t="shared" si="2"/>
        <v>11</v>
      </c>
      <c r="O22" s="206"/>
    </row>
    <row r="23" spans="1:15" s="198" customFormat="1" ht="16.5" customHeight="1">
      <c r="A23" s="207"/>
      <c r="B23" s="191" t="s">
        <v>266</v>
      </c>
      <c r="C23" s="229" t="s">
        <v>297</v>
      </c>
      <c r="D23" s="227" t="s">
        <v>298</v>
      </c>
      <c r="E23" s="228" t="s">
        <v>299</v>
      </c>
      <c r="F23" s="191">
        <v>1</v>
      </c>
      <c r="G23" s="192"/>
      <c r="H23" s="192"/>
      <c r="I23" s="192"/>
      <c r="J23" s="193"/>
      <c r="K23" s="193"/>
      <c r="L23" s="194">
        <f t="shared" si="3"/>
        <v>1</v>
      </c>
      <c r="M23" s="204">
        <f t="shared" si="1"/>
        <v>1</v>
      </c>
      <c r="N23" s="205">
        <f t="shared" si="2"/>
        <v>1</v>
      </c>
      <c r="O23" s="206"/>
    </row>
    <row r="24" spans="1:15" s="198" customFormat="1" ht="16.5" customHeight="1">
      <c r="A24" s="207"/>
      <c r="B24" s="191" t="s">
        <v>267</v>
      </c>
      <c r="C24" s="229" t="s">
        <v>297</v>
      </c>
      <c r="D24" s="227" t="s">
        <v>300</v>
      </c>
      <c r="E24" s="228" t="s">
        <v>299</v>
      </c>
      <c r="F24" s="191">
        <v>1</v>
      </c>
      <c r="G24" s="192"/>
      <c r="H24" s="192"/>
      <c r="I24" s="192"/>
      <c r="J24" s="193"/>
      <c r="K24" s="193"/>
      <c r="L24" s="194">
        <f t="shared" si="3"/>
        <v>1</v>
      </c>
      <c r="M24" s="204">
        <f t="shared" si="1"/>
        <v>1</v>
      </c>
      <c r="N24" s="205">
        <f t="shared" si="2"/>
        <v>1</v>
      </c>
      <c r="O24" s="206"/>
    </row>
    <row r="25" spans="1:15" s="198" customFormat="1" ht="16.5" customHeight="1">
      <c r="A25" s="207"/>
      <c r="B25" s="191" t="s">
        <v>268</v>
      </c>
      <c r="C25" s="229" t="s">
        <v>297</v>
      </c>
      <c r="D25" s="227" t="s">
        <v>301</v>
      </c>
      <c r="E25" s="228" t="s">
        <v>299</v>
      </c>
      <c r="F25" s="191"/>
      <c r="G25" s="192">
        <v>2</v>
      </c>
      <c r="H25" s="192"/>
      <c r="I25" s="192"/>
      <c r="J25" s="193"/>
      <c r="K25" s="193"/>
      <c r="L25" s="194">
        <f t="shared" si="3"/>
        <v>2</v>
      </c>
      <c r="M25" s="204">
        <f t="shared" si="1"/>
        <v>2</v>
      </c>
      <c r="N25" s="205">
        <f t="shared" si="2"/>
        <v>2</v>
      </c>
      <c r="O25" s="206"/>
    </row>
    <row r="26" spans="1:15" s="198" customFormat="1" ht="16.5" customHeight="1">
      <c r="A26" s="207"/>
      <c r="B26" s="191" t="s">
        <v>268</v>
      </c>
      <c r="C26" s="229" t="s">
        <v>297</v>
      </c>
      <c r="D26" s="227" t="s">
        <v>302</v>
      </c>
      <c r="E26" s="228" t="s">
        <v>303</v>
      </c>
      <c r="F26" s="191"/>
      <c r="G26" s="192">
        <v>2</v>
      </c>
      <c r="H26" s="192"/>
      <c r="I26" s="192"/>
      <c r="J26" s="193"/>
      <c r="K26" s="193"/>
      <c r="L26" s="194">
        <f t="shared" si="3"/>
        <v>2</v>
      </c>
      <c r="M26" s="204">
        <f t="shared" si="1"/>
        <v>2</v>
      </c>
      <c r="N26" s="205">
        <f t="shared" si="2"/>
        <v>2</v>
      </c>
      <c r="O26" s="206"/>
    </row>
    <row r="27" spans="1:15" s="198" customFormat="1" ht="16.5" customHeight="1">
      <c r="A27" s="207"/>
      <c r="B27" s="191" t="s">
        <v>269</v>
      </c>
      <c r="C27" s="229" t="s">
        <v>304</v>
      </c>
      <c r="D27" s="227" t="s">
        <v>305</v>
      </c>
      <c r="E27" s="228" t="s">
        <v>306</v>
      </c>
      <c r="F27" s="191">
        <v>1</v>
      </c>
      <c r="G27" s="192"/>
      <c r="H27" s="192"/>
      <c r="I27" s="192"/>
      <c r="J27" s="193"/>
      <c r="K27" s="193"/>
      <c r="L27" s="194">
        <f t="shared" si="3"/>
        <v>1</v>
      </c>
      <c r="M27" s="204">
        <f t="shared" si="1"/>
        <v>1</v>
      </c>
      <c r="N27" s="205">
        <f t="shared" si="2"/>
        <v>1</v>
      </c>
      <c r="O27" s="206"/>
    </row>
    <row r="28" spans="1:15" s="198" customFormat="1" ht="16.5" customHeight="1">
      <c r="A28" s="207"/>
      <c r="B28" s="191" t="s">
        <v>270</v>
      </c>
      <c r="C28" s="229" t="s">
        <v>304</v>
      </c>
      <c r="D28" s="227" t="s">
        <v>307</v>
      </c>
      <c r="E28" s="228" t="s">
        <v>308</v>
      </c>
      <c r="F28" s="191">
        <v>1</v>
      </c>
      <c r="G28" s="192"/>
      <c r="H28" s="192"/>
      <c r="I28" s="192"/>
      <c r="J28" s="193"/>
      <c r="K28" s="193"/>
      <c r="L28" s="194">
        <f t="shared" si="3"/>
        <v>1</v>
      </c>
      <c r="M28" s="204">
        <f t="shared" si="1"/>
        <v>1</v>
      </c>
      <c r="N28" s="205">
        <f t="shared" si="2"/>
        <v>1</v>
      </c>
      <c r="O28" s="206"/>
    </row>
    <row r="29" spans="1:15" s="198" customFormat="1" ht="16.5" customHeight="1">
      <c r="A29" s="207"/>
      <c r="B29" s="191" t="s">
        <v>256</v>
      </c>
      <c r="C29" s="229" t="s">
        <v>304</v>
      </c>
      <c r="D29" s="227" t="s">
        <v>309</v>
      </c>
      <c r="E29" s="228" t="s">
        <v>310</v>
      </c>
      <c r="F29" s="191"/>
      <c r="G29" s="192">
        <v>1</v>
      </c>
      <c r="H29" s="192"/>
      <c r="I29" s="192"/>
      <c r="J29" s="193"/>
      <c r="K29" s="193"/>
      <c r="L29" s="194">
        <f t="shared" si="3"/>
        <v>1</v>
      </c>
      <c r="M29" s="204">
        <f t="shared" si="1"/>
        <v>1</v>
      </c>
      <c r="N29" s="205">
        <f t="shared" si="2"/>
        <v>1</v>
      </c>
      <c r="O29" s="206"/>
    </row>
    <row r="30" spans="1:15" s="198" customFormat="1" ht="16.5" customHeight="1">
      <c r="A30" s="207"/>
      <c r="B30" s="191" t="s">
        <v>257</v>
      </c>
      <c r="C30" s="229" t="s">
        <v>304</v>
      </c>
      <c r="D30" s="227" t="s">
        <v>311</v>
      </c>
      <c r="E30" s="225"/>
      <c r="F30" s="191"/>
      <c r="G30" s="192">
        <v>1</v>
      </c>
      <c r="H30" s="192"/>
      <c r="I30" s="192"/>
      <c r="J30" s="193"/>
      <c r="K30" s="193"/>
      <c r="L30" s="194">
        <f t="shared" si="3"/>
        <v>1</v>
      </c>
      <c r="M30" s="204">
        <f t="shared" si="1"/>
        <v>1</v>
      </c>
      <c r="N30" s="205">
        <f t="shared" si="2"/>
        <v>1</v>
      </c>
      <c r="O30" s="206"/>
    </row>
    <row r="31" spans="1:15" s="198" customFormat="1" ht="16.5" customHeight="1">
      <c r="A31" s="207"/>
      <c r="B31" s="191" t="s">
        <v>271</v>
      </c>
      <c r="C31" s="229" t="s">
        <v>304</v>
      </c>
      <c r="D31" s="227" t="s">
        <v>312</v>
      </c>
      <c r="E31" s="225"/>
      <c r="F31" s="191"/>
      <c r="G31" s="192">
        <v>1</v>
      </c>
      <c r="H31" s="192"/>
      <c r="I31" s="192"/>
      <c r="J31" s="193"/>
      <c r="K31" s="193"/>
      <c r="L31" s="194">
        <f t="shared" si="3"/>
        <v>1</v>
      </c>
      <c r="M31" s="204">
        <f t="shared" si="1"/>
        <v>1</v>
      </c>
      <c r="N31" s="205">
        <f t="shared" si="2"/>
        <v>1</v>
      </c>
      <c r="O31" s="206"/>
    </row>
    <row r="32" spans="1:15" s="198" customFormat="1" ht="16.5" customHeight="1">
      <c r="A32" s="208"/>
      <c r="B32" s="209" t="s">
        <v>271</v>
      </c>
      <c r="C32" s="223" t="s">
        <v>304</v>
      </c>
      <c r="D32" s="210" t="s">
        <v>313</v>
      </c>
      <c r="E32" s="211"/>
      <c r="F32" s="209"/>
      <c r="G32" s="212">
        <v>1</v>
      </c>
      <c r="H32" s="212"/>
      <c r="I32" s="212"/>
      <c r="J32" s="210"/>
      <c r="K32" s="210"/>
      <c r="L32" s="213">
        <f t="shared" si="3"/>
        <v>1</v>
      </c>
      <c r="M32" s="214">
        <f t="shared" si="1"/>
        <v>1</v>
      </c>
      <c r="N32" s="215">
        <f t="shared" si="2"/>
        <v>1</v>
      </c>
      <c r="O32" s="216"/>
    </row>
    <row r="33" spans="1:15" s="198" customFormat="1" ht="16.5" customHeight="1">
      <c r="A33" s="207" t="s">
        <v>336</v>
      </c>
      <c r="B33" s="191"/>
      <c r="C33" s="222"/>
      <c r="D33" s="193"/>
      <c r="E33" s="201"/>
      <c r="F33" s="191"/>
      <c r="G33" s="192"/>
      <c r="H33" s="192"/>
      <c r="I33" s="192"/>
      <c r="J33" s="193"/>
      <c r="K33" s="193"/>
      <c r="L33" s="194">
        <f t="shared" si="3"/>
        <v>0</v>
      </c>
      <c r="M33" s="204">
        <f t="shared" si="1"/>
        <v>0</v>
      </c>
      <c r="N33" s="205">
        <f t="shared" si="2"/>
        <v>0</v>
      </c>
      <c r="O33" s="206"/>
    </row>
    <row r="34" spans="1:15" s="198" customFormat="1" ht="16.5" customHeight="1">
      <c r="A34" s="207"/>
      <c r="B34" s="191" t="s">
        <v>53</v>
      </c>
      <c r="C34" s="229" t="s">
        <v>316</v>
      </c>
      <c r="D34" s="230" t="s">
        <v>317</v>
      </c>
      <c r="E34" s="201"/>
      <c r="F34" s="191">
        <v>2</v>
      </c>
      <c r="G34" s="192"/>
      <c r="H34" s="192"/>
      <c r="I34" s="192"/>
      <c r="J34" s="193"/>
      <c r="K34" s="193"/>
      <c r="L34" s="194">
        <f t="shared" si="3"/>
        <v>2</v>
      </c>
      <c r="M34" s="204">
        <f t="shared" si="1"/>
        <v>2</v>
      </c>
      <c r="N34" s="205">
        <f t="shared" si="2"/>
        <v>2</v>
      </c>
      <c r="O34" s="206"/>
    </row>
    <row r="35" spans="1:15" s="198" customFormat="1" ht="16.5" customHeight="1">
      <c r="A35" s="207"/>
      <c r="B35" s="191"/>
      <c r="C35" s="222"/>
      <c r="D35" s="230" t="s">
        <v>318</v>
      </c>
      <c r="E35" s="201"/>
      <c r="F35" s="191"/>
      <c r="G35" s="192"/>
      <c r="H35" s="192"/>
      <c r="I35" s="192"/>
      <c r="J35" s="193"/>
      <c r="K35" s="193"/>
      <c r="L35" s="194">
        <f t="shared" si="3"/>
        <v>0</v>
      </c>
      <c r="M35" s="204">
        <f t="shared" si="1"/>
        <v>0</v>
      </c>
      <c r="N35" s="205">
        <f t="shared" si="2"/>
        <v>0</v>
      </c>
      <c r="O35" s="206"/>
    </row>
    <row r="36" spans="1:15" s="198" customFormat="1" ht="16.5" customHeight="1">
      <c r="A36" s="207"/>
      <c r="B36" s="191"/>
      <c r="C36" s="222"/>
      <c r="D36" s="193"/>
      <c r="E36" s="201"/>
      <c r="F36" s="191"/>
      <c r="G36" s="192"/>
      <c r="H36" s="192"/>
      <c r="I36" s="192"/>
      <c r="J36" s="193"/>
      <c r="K36" s="193"/>
      <c r="L36" s="194">
        <f t="shared" si="3"/>
        <v>0</v>
      </c>
      <c r="M36" s="204">
        <f t="shared" si="1"/>
        <v>0</v>
      </c>
      <c r="N36" s="205">
        <f t="shared" si="2"/>
        <v>0</v>
      </c>
      <c r="O36" s="206"/>
    </row>
    <row r="37" spans="1:15" s="198" customFormat="1" ht="16.5" customHeight="1">
      <c r="A37" s="207"/>
      <c r="B37" s="191" t="s">
        <v>53</v>
      </c>
      <c r="C37" s="229" t="s">
        <v>319</v>
      </c>
      <c r="D37" s="230" t="s">
        <v>320</v>
      </c>
      <c r="E37" s="201"/>
      <c r="F37" s="191">
        <v>14</v>
      </c>
      <c r="G37" s="192"/>
      <c r="H37" s="192"/>
      <c r="I37" s="192"/>
      <c r="J37" s="193"/>
      <c r="K37" s="193"/>
      <c r="L37" s="194">
        <f t="shared" si="3"/>
        <v>14</v>
      </c>
      <c r="M37" s="204">
        <f t="shared" si="1"/>
        <v>14</v>
      </c>
      <c r="N37" s="205">
        <f t="shared" si="2"/>
        <v>14</v>
      </c>
      <c r="O37" s="206"/>
    </row>
    <row r="38" spans="1:15" s="198" customFormat="1" ht="16.5" customHeight="1">
      <c r="A38" s="207"/>
      <c r="B38" s="191"/>
      <c r="C38" s="222"/>
      <c r="D38" s="230" t="s">
        <v>321</v>
      </c>
      <c r="E38" s="201"/>
      <c r="F38" s="191"/>
      <c r="G38" s="192"/>
      <c r="H38" s="192"/>
      <c r="I38" s="192"/>
      <c r="J38" s="193"/>
      <c r="K38" s="193"/>
      <c r="L38" s="194">
        <f t="shared" si="3"/>
        <v>0</v>
      </c>
      <c r="M38" s="204">
        <f t="shared" si="1"/>
        <v>0</v>
      </c>
      <c r="N38" s="205">
        <f t="shared" si="2"/>
        <v>0</v>
      </c>
      <c r="O38" s="206"/>
    </row>
    <row r="39" spans="1:15" s="198" customFormat="1" ht="16.5" customHeight="1">
      <c r="A39" s="207"/>
      <c r="B39" s="191"/>
      <c r="C39" s="222"/>
      <c r="D39" s="193"/>
      <c r="E39" s="201"/>
      <c r="F39" s="191"/>
      <c r="G39" s="192"/>
      <c r="H39" s="192"/>
      <c r="I39" s="192"/>
      <c r="J39" s="193"/>
      <c r="K39" s="193"/>
      <c r="L39" s="194">
        <f t="shared" si="3"/>
        <v>0</v>
      </c>
      <c r="M39" s="204">
        <f t="shared" si="1"/>
        <v>0</v>
      </c>
      <c r="N39" s="205">
        <f t="shared" si="2"/>
        <v>0</v>
      </c>
      <c r="O39" s="206"/>
    </row>
    <row r="40" spans="1:15" s="198" customFormat="1" ht="16.5" customHeight="1">
      <c r="A40" s="207"/>
      <c r="B40" s="191"/>
      <c r="C40" s="222"/>
      <c r="D40" s="193"/>
      <c r="E40" s="201"/>
      <c r="F40" s="191"/>
      <c r="G40" s="192"/>
      <c r="H40" s="192"/>
      <c r="I40" s="192"/>
      <c r="J40" s="193"/>
      <c r="K40" s="193"/>
      <c r="L40" s="194">
        <f t="shared" si="3"/>
        <v>0</v>
      </c>
      <c r="M40" s="204">
        <f t="shared" si="1"/>
        <v>0</v>
      </c>
      <c r="N40" s="205">
        <f t="shared" si="2"/>
        <v>0</v>
      </c>
      <c r="O40" s="206"/>
    </row>
    <row r="41" spans="1:15" s="198" customFormat="1" ht="16.5" customHeight="1">
      <c r="A41" s="207"/>
      <c r="B41" s="191" t="s">
        <v>53</v>
      </c>
      <c r="C41" s="229" t="s">
        <v>322</v>
      </c>
      <c r="D41" s="230" t="s">
        <v>323</v>
      </c>
      <c r="E41" s="201"/>
      <c r="F41" s="191">
        <v>1</v>
      </c>
      <c r="G41" s="192"/>
      <c r="H41" s="192"/>
      <c r="I41" s="192"/>
      <c r="J41" s="193"/>
      <c r="K41" s="193"/>
      <c r="L41" s="194">
        <f t="shared" si="3"/>
        <v>1</v>
      </c>
      <c r="M41" s="204">
        <f t="shared" si="1"/>
        <v>1</v>
      </c>
      <c r="N41" s="205">
        <f t="shared" si="2"/>
        <v>1</v>
      </c>
      <c r="O41" s="206"/>
    </row>
    <row r="42" spans="1:15" s="198" customFormat="1" ht="16.5" customHeight="1">
      <c r="A42" s="207"/>
      <c r="B42" s="191"/>
      <c r="C42" s="222"/>
      <c r="D42" s="230" t="s">
        <v>321</v>
      </c>
      <c r="E42" s="201"/>
      <c r="F42" s="191"/>
      <c r="G42" s="192"/>
      <c r="H42" s="192"/>
      <c r="I42" s="192"/>
      <c r="J42" s="193"/>
      <c r="K42" s="193"/>
      <c r="L42" s="194">
        <f t="shared" si="3"/>
        <v>0</v>
      </c>
      <c r="M42" s="204">
        <f t="shared" si="1"/>
        <v>0</v>
      </c>
      <c r="N42" s="205">
        <f t="shared" si="2"/>
        <v>0</v>
      </c>
      <c r="O42" s="206"/>
    </row>
    <row r="43" spans="1:15" s="198" customFormat="1" ht="16.5" customHeight="1">
      <c r="A43" s="207"/>
      <c r="B43" s="191"/>
      <c r="C43" s="222"/>
      <c r="D43" s="193"/>
      <c r="E43" s="201"/>
      <c r="F43" s="191"/>
      <c r="G43" s="192"/>
      <c r="H43" s="192"/>
      <c r="I43" s="192"/>
      <c r="J43" s="193"/>
      <c r="K43" s="193"/>
      <c r="L43" s="194">
        <f t="shared" si="3"/>
        <v>0</v>
      </c>
      <c r="M43" s="204">
        <f t="shared" si="1"/>
        <v>0</v>
      </c>
      <c r="N43" s="205">
        <f t="shared" si="2"/>
        <v>0</v>
      </c>
      <c r="O43" s="206"/>
    </row>
    <row r="44" spans="1:15" s="198" customFormat="1" ht="16.5" customHeight="1">
      <c r="A44" s="207"/>
      <c r="B44" s="191" t="s">
        <v>53</v>
      </c>
      <c r="C44" s="229" t="s">
        <v>324</v>
      </c>
      <c r="D44" s="230" t="s">
        <v>325</v>
      </c>
      <c r="E44" s="201"/>
      <c r="F44" s="191">
        <v>1</v>
      </c>
      <c r="G44" s="192"/>
      <c r="H44" s="192"/>
      <c r="I44" s="192"/>
      <c r="J44" s="193"/>
      <c r="K44" s="193"/>
      <c r="L44" s="194">
        <f t="shared" si="3"/>
        <v>1</v>
      </c>
      <c r="M44" s="204">
        <f t="shared" si="1"/>
        <v>1</v>
      </c>
      <c r="N44" s="205">
        <f t="shared" si="2"/>
        <v>1</v>
      </c>
      <c r="O44" s="206"/>
    </row>
    <row r="45" spans="1:15" s="198" customFormat="1" ht="16.5" customHeight="1">
      <c r="A45" s="207"/>
      <c r="B45" s="191"/>
      <c r="C45" s="222"/>
      <c r="D45" s="230" t="s">
        <v>321</v>
      </c>
      <c r="E45" s="201"/>
      <c r="F45" s="191"/>
      <c r="G45" s="192"/>
      <c r="H45" s="192"/>
      <c r="I45" s="192"/>
      <c r="J45" s="193"/>
      <c r="K45" s="193"/>
      <c r="L45" s="194">
        <f t="shared" si="3"/>
        <v>0</v>
      </c>
      <c r="M45" s="204">
        <f t="shared" si="1"/>
        <v>0</v>
      </c>
      <c r="N45" s="205">
        <f t="shared" si="2"/>
        <v>0</v>
      </c>
      <c r="O45" s="206"/>
    </row>
    <row r="46" spans="1:15" s="198" customFormat="1" ht="16.5" customHeight="1">
      <c r="A46" s="207"/>
      <c r="B46" s="191"/>
      <c r="C46" s="222"/>
      <c r="D46" s="193"/>
      <c r="E46" s="201"/>
      <c r="F46" s="191"/>
      <c r="G46" s="192"/>
      <c r="H46" s="192"/>
      <c r="I46" s="192"/>
      <c r="J46" s="193"/>
      <c r="K46" s="193"/>
      <c r="L46" s="194">
        <f t="shared" si="3"/>
        <v>0</v>
      </c>
      <c r="M46" s="204">
        <f t="shared" si="1"/>
        <v>0</v>
      </c>
      <c r="N46" s="205">
        <f t="shared" si="2"/>
        <v>0</v>
      </c>
      <c r="O46" s="206"/>
    </row>
    <row r="47" spans="1:15" s="198" customFormat="1" ht="16.5" customHeight="1">
      <c r="A47" s="207"/>
      <c r="B47" s="191" t="s">
        <v>53</v>
      </c>
      <c r="C47" s="229" t="s">
        <v>326</v>
      </c>
      <c r="D47" s="230" t="s">
        <v>327</v>
      </c>
      <c r="E47" s="201"/>
      <c r="F47" s="191">
        <v>1</v>
      </c>
      <c r="G47" s="192"/>
      <c r="H47" s="192"/>
      <c r="I47" s="192"/>
      <c r="J47" s="193"/>
      <c r="K47" s="193"/>
      <c r="L47" s="194">
        <f t="shared" si="3"/>
        <v>1</v>
      </c>
      <c r="M47" s="204">
        <f t="shared" si="1"/>
        <v>1</v>
      </c>
      <c r="N47" s="205">
        <f t="shared" si="2"/>
        <v>1</v>
      </c>
      <c r="O47" s="206"/>
    </row>
    <row r="48" spans="1:15" s="198" customFormat="1" ht="16.5" customHeight="1">
      <c r="A48" s="207"/>
      <c r="B48" s="191"/>
      <c r="C48" s="222"/>
      <c r="D48" s="230" t="s">
        <v>321</v>
      </c>
      <c r="E48" s="201"/>
      <c r="F48" s="191"/>
      <c r="G48" s="192"/>
      <c r="H48" s="192"/>
      <c r="I48" s="192"/>
      <c r="J48" s="193"/>
      <c r="K48" s="193"/>
      <c r="L48" s="194">
        <f t="shared" si="3"/>
        <v>0</v>
      </c>
      <c r="M48" s="204">
        <f t="shared" si="1"/>
        <v>0</v>
      </c>
      <c r="N48" s="205">
        <f t="shared" si="2"/>
        <v>0</v>
      </c>
      <c r="O48" s="206"/>
    </row>
    <row r="49" spans="1:15" s="198" customFormat="1" ht="16.5" customHeight="1">
      <c r="A49" s="207"/>
      <c r="B49" s="191"/>
      <c r="C49" s="222"/>
      <c r="D49" s="193"/>
      <c r="E49" s="201"/>
      <c r="F49" s="191"/>
      <c r="G49" s="192"/>
      <c r="H49" s="192"/>
      <c r="I49" s="192"/>
      <c r="J49" s="193"/>
      <c r="K49" s="193"/>
      <c r="L49" s="194">
        <f t="shared" si="3"/>
        <v>0</v>
      </c>
      <c r="M49" s="204">
        <f t="shared" si="1"/>
        <v>0</v>
      </c>
      <c r="N49" s="205">
        <f t="shared" si="2"/>
        <v>0</v>
      </c>
      <c r="O49" s="206"/>
    </row>
    <row r="50" spans="1:15" s="198" customFormat="1" ht="16.5" customHeight="1">
      <c r="A50" s="207"/>
      <c r="B50" s="191"/>
      <c r="C50" s="222"/>
      <c r="D50" s="193"/>
      <c r="E50" s="201"/>
      <c r="F50" s="191"/>
      <c r="G50" s="192"/>
      <c r="H50" s="192"/>
      <c r="I50" s="192"/>
      <c r="J50" s="193"/>
      <c r="K50" s="193"/>
      <c r="L50" s="194">
        <f t="shared" si="3"/>
        <v>0</v>
      </c>
      <c r="M50" s="204">
        <f t="shared" si="1"/>
        <v>0</v>
      </c>
      <c r="N50" s="205">
        <f t="shared" si="2"/>
        <v>0</v>
      </c>
      <c r="O50" s="206"/>
    </row>
    <row r="51" spans="1:15" s="198" customFormat="1" ht="16.5" customHeight="1">
      <c r="A51" s="207"/>
      <c r="B51" s="191"/>
      <c r="C51" s="222"/>
      <c r="D51" s="193"/>
      <c r="E51" s="201"/>
      <c r="F51" s="191"/>
      <c r="G51" s="192"/>
      <c r="H51" s="192"/>
      <c r="I51" s="192"/>
      <c r="J51" s="193"/>
      <c r="K51" s="193"/>
      <c r="L51" s="194">
        <f t="shared" ref="L51:L60" si="4">SUM(F51:K51)</f>
        <v>0</v>
      </c>
      <c r="M51" s="204">
        <f t="shared" ref="M51:M60" si="5">SUM(L51)</f>
        <v>0</v>
      </c>
      <c r="N51" s="205">
        <f t="shared" ref="N51:N60" si="6">ROUND(M51,1)</f>
        <v>0</v>
      </c>
      <c r="O51" s="206"/>
    </row>
    <row r="52" spans="1:15" s="198" customFormat="1" ht="16.5" customHeight="1">
      <c r="A52" s="207"/>
      <c r="B52" s="191"/>
      <c r="C52" s="222"/>
      <c r="D52" s="193"/>
      <c r="E52" s="201"/>
      <c r="F52" s="191"/>
      <c r="G52" s="192"/>
      <c r="H52" s="192"/>
      <c r="I52" s="192"/>
      <c r="J52" s="193"/>
      <c r="K52" s="193"/>
      <c r="L52" s="194">
        <f t="shared" si="4"/>
        <v>0</v>
      </c>
      <c r="M52" s="204">
        <f t="shared" si="5"/>
        <v>0</v>
      </c>
      <c r="N52" s="205">
        <f t="shared" si="6"/>
        <v>0</v>
      </c>
      <c r="O52" s="206"/>
    </row>
    <row r="53" spans="1:15" s="198" customFormat="1" ht="16.5" customHeight="1">
      <c r="A53" s="207"/>
      <c r="B53" s="191"/>
      <c r="C53" s="222"/>
      <c r="D53" s="193"/>
      <c r="E53" s="201"/>
      <c r="F53" s="191"/>
      <c r="G53" s="192"/>
      <c r="H53" s="192"/>
      <c r="I53" s="192"/>
      <c r="J53" s="193"/>
      <c r="K53" s="193"/>
      <c r="L53" s="194">
        <f t="shared" si="4"/>
        <v>0</v>
      </c>
      <c r="M53" s="204">
        <f t="shared" si="5"/>
        <v>0</v>
      </c>
      <c r="N53" s="205">
        <f t="shared" si="6"/>
        <v>0</v>
      </c>
      <c r="O53" s="206"/>
    </row>
    <row r="54" spans="1:15" s="198" customFormat="1" ht="16.5" customHeight="1">
      <c r="A54" s="207"/>
      <c r="B54" s="191"/>
      <c r="C54" s="222"/>
      <c r="D54" s="193"/>
      <c r="E54" s="201"/>
      <c r="F54" s="191"/>
      <c r="G54" s="192"/>
      <c r="H54" s="192"/>
      <c r="I54" s="192"/>
      <c r="J54" s="193"/>
      <c r="K54" s="193"/>
      <c r="L54" s="194">
        <f t="shared" si="4"/>
        <v>0</v>
      </c>
      <c r="M54" s="204">
        <f t="shared" si="5"/>
        <v>0</v>
      </c>
      <c r="N54" s="205">
        <f t="shared" si="6"/>
        <v>0</v>
      </c>
      <c r="O54" s="206"/>
    </row>
    <row r="55" spans="1:15" s="198" customFormat="1" ht="16.5" customHeight="1">
      <c r="A55" s="207"/>
      <c r="B55" s="191"/>
      <c r="C55" s="222"/>
      <c r="D55" s="193"/>
      <c r="E55" s="201"/>
      <c r="F55" s="191"/>
      <c r="G55" s="192"/>
      <c r="H55" s="192"/>
      <c r="I55" s="192"/>
      <c r="J55" s="193"/>
      <c r="K55" s="193"/>
      <c r="L55" s="194">
        <f t="shared" si="4"/>
        <v>0</v>
      </c>
      <c r="M55" s="204">
        <f t="shared" si="5"/>
        <v>0</v>
      </c>
      <c r="N55" s="205">
        <f t="shared" si="6"/>
        <v>0</v>
      </c>
      <c r="O55" s="206"/>
    </row>
    <row r="56" spans="1:15" s="198" customFormat="1" ht="16.5" customHeight="1">
      <c r="A56" s="207"/>
      <c r="B56" s="191"/>
      <c r="C56" s="222"/>
      <c r="D56" s="193"/>
      <c r="E56" s="201"/>
      <c r="F56" s="191"/>
      <c r="G56" s="192"/>
      <c r="H56" s="192"/>
      <c r="I56" s="192"/>
      <c r="J56" s="193"/>
      <c r="K56" s="193"/>
      <c r="L56" s="194">
        <f t="shared" si="4"/>
        <v>0</v>
      </c>
      <c r="M56" s="204">
        <f t="shared" si="5"/>
        <v>0</v>
      </c>
      <c r="N56" s="205">
        <f t="shared" si="6"/>
        <v>0</v>
      </c>
      <c r="O56" s="206"/>
    </row>
    <row r="57" spans="1:15" s="198" customFormat="1" ht="16.5" customHeight="1">
      <c r="A57" s="207"/>
      <c r="B57" s="191"/>
      <c r="C57" s="222"/>
      <c r="D57" s="193"/>
      <c r="E57" s="201"/>
      <c r="F57" s="191"/>
      <c r="G57" s="192"/>
      <c r="H57" s="192"/>
      <c r="I57" s="192"/>
      <c r="J57" s="193"/>
      <c r="K57" s="193"/>
      <c r="L57" s="194">
        <f t="shared" si="4"/>
        <v>0</v>
      </c>
      <c r="M57" s="204">
        <f t="shared" si="5"/>
        <v>0</v>
      </c>
      <c r="N57" s="205">
        <f t="shared" si="6"/>
        <v>0</v>
      </c>
      <c r="O57" s="206"/>
    </row>
    <row r="58" spans="1:15" s="198" customFormat="1" ht="16.5" customHeight="1">
      <c r="A58" s="207"/>
      <c r="B58" s="191"/>
      <c r="C58" s="222"/>
      <c r="D58" s="193"/>
      <c r="E58" s="201"/>
      <c r="F58" s="191"/>
      <c r="G58" s="192"/>
      <c r="H58" s="192"/>
      <c r="I58" s="192"/>
      <c r="J58" s="193"/>
      <c r="K58" s="193"/>
      <c r="L58" s="194">
        <f t="shared" si="4"/>
        <v>0</v>
      </c>
      <c r="M58" s="204">
        <f t="shared" si="5"/>
        <v>0</v>
      </c>
      <c r="N58" s="205">
        <f t="shared" si="6"/>
        <v>0</v>
      </c>
      <c r="O58" s="206"/>
    </row>
    <row r="59" spans="1:15" s="198" customFormat="1" ht="16.5" customHeight="1">
      <c r="A59" s="207"/>
      <c r="B59" s="191"/>
      <c r="C59" s="222"/>
      <c r="D59" s="193"/>
      <c r="E59" s="201"/>
      <c r="F59" s="191"/>
      <c r="G59" s="192"/>
      <c r="H59" s="192"/>
      <c r="I59" s="192"/>
      <c r="J59" s="193"/>
      <c r="K59" s="193"/>
      <c r="L59" s="194">
        <f t="shared" si="4"/>
        <v>0</v>
      </c>
      <c r="M59" s="204">
        <f t="shared" si="5"/>
        <v>0</v>
      </c>
      <c r="N59" s="205">
        <f t="shared" si="6"/>
        <v>0</v>
      </c>
      <c r="O59" s="206"/>
    </row>
    <row r="60" spans="1:15" s="198" customFormat="1" ht="16.5" customHeight="1">
      <c r="A60" s="207"/>
      <c r="B60" s="191"/>
      <c r="C60" s="222"/>
      <c r="D60" s="193"/>
      <c r="E60" s="201"/>
      <c r="F60" s="191"/>
      <c r="G60" s="192"/>
      <c r="H60" s="192"/>
      <c r="I60" s="192"/>
      <c r="J60" s="193"/>
      <c r="K60" s="193"/>
      <c r="L60" s="194">
        <f t="shared" si="4"/>
        <v>0</v>
      </c>
      <c r="M60" s="204">
        <f t="shared" si="5"/>
        <v>0</v>
      </c>
      <c r="N60" s="205">
        <f t="shared" si="6"/>
        <v>0</v>
      </c>
      <c r="O60" s="206"/>
    </row>
    <row r="61" spans="1:15" s="198" customFormat="1" ht="16.5" customHeight="1">
      <c r="A61" s="208"/>
      <c r="B61" s="209"/>
      <c r="C61" s="223"/>
      <c r="D61" s="210"/>
      <c r="E61" s="211"/>
      <c r="F61" s="209"/>
      <c r="G61" s="212"/>
      <c r="H61" s="212"/>
      <c r="I61" s="212"/>
      <c r="J61" s="210"/>
      <c r="K61" s="210"/>
      <c r="L61" s="213">
        <f>SUM(F61:K61)</f>
        <v>0</v>
      </c>
      <c r="M61" s="214">
        <f t="shared" si="1"/>
        <v>0</v>
      </c>
      <c r="N61" s="215">
        <f t="shared" si="2"/>
        <v>0</v>
      </c>
      <c r="O61" s="216"/>
    </row>
    <row r="62" spans="1:15" s="198" customFormat="1" ht="16.5" customHeight="1">
      <c r="A62" s="207" t="s">
        <v>335</v>
      </c>
      <c r="B62" s="191"/>
      <c r="C62" s="222"/>
      <c r="D62" s="193"/>
      <c r="E62" s="201"/>
      <c r="F62" s="191"/>
      <c r="G62" s="192"/>
      <c r="H62" s="192"/>
      <c r="I62" s="192"/>
      <c r="J62" s="193"/>
      <c r="K62" s="193"/>
      <c r="L62" s="194">
        <f>SUM(F62:K62)</f>
        <v>0</v>
      </c>
      <c r="M62" s="204">
        <f>SUM(L62)</f>
        <v>0</v>
      </c>
      <c r="N62" s="205">
        <f>ROUND(M62,1)</f>
        <v>0</v>
      </c>
      <c r="O62" s="206"/>
    </row>
    <row r="63" spans="1:15" s="198" customFormat="1" ht="16.5" customHeight="1">
      <c r="A63" s="207"/>
      <c r="B63" s="191" t="s">
        <v>272</v>
      </c>
      <c r="C63" s="229" t="s">
        <v>304</v>
      </c>
      <c r="D63" s="227" t="s">
        <v>314</v>
      </c>
      <c r="E63" s="228" t="s">
        <v>315</v>
      </c>
      <c r="F63" s="191"/>
      <c r="G63" s="192">
        <v>1</v>
      </c>
      <c r="H63" s="192"/>
      <c r="I63" s="192"/>
      <c r="J63" s="193"/>
      <c r="K63" s="193"/>
      <c r="L63" s="194">
        <f>SUM(F63:K63)</f>
        <v>1</v>
      </c>
      <c r="M63" s="204">
        <f>SUM(L63)</f>
        <v>1</v>
      </c>
      <c r="N63" s="205">
        <f>ROUND(M63,1)</f>
        <v>1</v>
      </c>
      <c r="O63" s="206"/>
    </row>
    <row r="64" spans="1:15" s="198" customFormat="1" ht="16.5" customHeight="1">
      <c r="A64" s="207"/>
      <c r="B64" s="191"/>
      <c r="C64" s="222"/>
      <c r="D64" s="193"/>
      <c r="E64" s="201"/>
      <c r="F64" s="191"/>
      <c r="G64" s="192"/>
      <c r="H64" s="192"/>
      <c r="I64" s="192"/>
      <c r="J64" s="193"/>
      <c r="K64" s="193"/>
      <c r="L64" s="194">
        <f>SUM(F64:K64)</f>
        <v>0</v>
      </c>
      <c r="M64" s="204">
        <f>SUM(L64)</f>
        <v>0</v>
      </c>
      <c r="N64" s="205">
        <f>ROUND(M64,1)</f>
        <v>0</v>
      </c>
      <c r="O64" s="206"/>
    </row>
    <row r="65" spans="1:15" s="198" customFormat="1" ht="16.5" customHeight="1">
      <c r="A65" s="207"/>
      <c r="B65" s="191"/>
      <c r="C65" s="222"/>
      <c r="D65" s="193"/>
      <c r="E65" s="201"/>
      <c r="F65" s="191"/>
      <c r="G65" s="192"/>
      <c r="H65" s="192"/>
      <c r="I65" s="192"/>
      <c r="J65" s="193"/>
      <c r="K65" s="193"/>
      <c r="L65" s="194">
        <f>SUM(F65:K65)</f>
        <v>0</v>
      </c>
      <c r="M65" s="204">
        <f>SUM(L65)</f>
        <v>0</v>
      </c>
      <c r="N65" s="205">
        <f>ROUND(M65,1)</f>
        <v>0</v>
      </c>
      <c r="O65" s="206"/>
    </row>
    <row r="66" spans="1:15" s="198" customFormat="1" ht="16.5" customHeight="1">
      <c r="A66" s="207"/>
      <c r="B66" s="191"/>
      <c r="C66" s="222"/>
      <c r="D66" s="193"/>
      <c r="E66" s="201"/>
      <c r="F66" s="191"/>
      <c r="G66" s="192"/>
      <c r="H66" s="192"/>
      <c r="I66" s="192"/>
      <c r="J66" s="193"/>
      <c r="K66" s="193"/>
      <c r="L66" s="194">
        <f t="shared" ref="L66:L89" si="7">SUM(F66:K66)</f>
        <v>0</v>
      </c>
      <c r="M66" s="204">
        <f t="shared" ref="M66:M90" si="8">SUM(L66)</f>
        <v>0</v>
      </c>
      <c r="N66" s="205">
        <f t="shared" ref="N66:N90" si="9">ROUND(M66,1)</f>
        <v>0</v>
      </c>
      <c r="O66" s="206"/>
    </row>
    <row r="67" spans="1:15" s="198" customFormat="1" ht="16.5" customHeight="1">
      <c r="A67" s="207"/>
      <c r="B67" s="191"/>
      <c r="C67" s="222"/>
      <c r="D67" s="193"/>
      <c r="E67" s="201"/>
      <c r="F67" s="191"/>
      <c r="G67" s="192"/>
      <c r="H67" s="192"/>
      <c r="I67" s="192"/>
      <c r="J67" s="193"/>
      <c r="K67" s="193"/>
      <c r="L67" s="194">
        <f t="shared" si="7"/>
        <v>0</v>
      </c>
      <c r="M67" s="204">
        <f t="shared" si="8"/>
        <v>0</v>
      </c>
      <c r="N67" s="205">
        <f t="shared" si="9"/>
        <v>0</v>
      </c>
      <c r="O67" s="206"/>
    </row>
    <row r="68" spans="1:15" s="198" customFormat="1" ht="16.5" customHeight="1">
      <c r="A68" s="207"/>
      <c r="B68" s="191"/>
      <c r="C68" s="222"/>
      <c r="D68" s="193"/>
      <c r="E68" s="201"/>
      <c r="F68" s="191"/>
      <c r="G68" s="192"/>
      <c r="H68" s="192"/>
      <c r="I68" s="192"/>
      <c r="J68" s="193"/>
      <c r="K68" s="193"/>
      <c r="L68" s="194">
        <f t="shared" si="7"/>
        <v>0</v>
      </c>
      <c r="M68" s="204">
        <f t="shared" si="8"/>
        <v>0</v>
      </c>
      <c r="N68" s="205">
        <f t="shared" si="9"/>
        <v>0</v>
      </c>
      <c r="O68" s="206"/>
    </row>
    <row r="69" spans="1:15" s="198" customFormat="1" ht="16.5" customHeight="1">
      <c r="A69" s="207"/>
      <c r="B69" s="191"/>
      <c r="C69" s="222"/>
      <c r="D69" s="193"/>
      <c r="E69" s="201"/>
      <c r="F69" s="191"/>
      <c r="G69" s="192"/>
      <c r="H69" s="192"/>
      <c r="I69" s="192"/>
      <c r="J69" s="193"/>
      <c r="K69" s="193"/>
      <c r="L69" s="194">
        <f t="shared" si="7"/>
        <v>0</v>
      </c>
      <c r="M69" s="204">
        <f t="shared" si="8"/>
        <v>0</v>
      </c>
      <c r="N69" s="205">
        <f t="shared" si="9"/>
        <v>0</v>
      </c>
      <c r="O69" s="206"/>
    </row>
    <row r="70" spans="1:15" s="198" customFormat="1" ht="16.5" customHeight="1">
      <c r="A70" s="207"/>
      <c r="B70" s="191"/>
      <c r="C70" s="222"/>
      <c r="D70" s="193"/>
      <c r="E70" s="201"/>
      <c r="F70" s="191"/>
      <c r="G70" s="192"/>
      <c r="H70" s="192"/>
      <c r="I70" s="192"/>
      <c r="J70" s="193"/>
      <c r="K70" s="193"/>
      <c r="L70" s="194">
        <f t="shared" si="7"/>
        <v>0</v>
      </c>
      <c r="M70" s="204">
        <f t="shared" si="8"/>
        <v>0</v>
      </c>
      <c r="N70" s="205">
        <f t="shared" si="9"/>
        <v>0</v>
      </c>
      <c r="O70" s="206"/>
    </row>
    <row r="71" spans="1:15" s="198" customFormat="1" ht="16.5" customHeight="1">
      <c r="A71" s="207"/>
      <c r="B71" s="191"/>
      <c r="C71" s="222"/>
      <c r="D71" s="193"/>
      <c r="E71" s="201"/>
      <c r="F71" s="191"/>
      <c r="G71" s="192"/>
      <c r="H71" s="192"/>
      <c r="I71" s="192"/>
      <c r="J71" s="193"/>
      <c r="K71" s="193"/>
      <c r="L71" s="194">
        <f t="shared" si="7"/>
        <v>0</v>
      </c>
      <c r="M71" s="204">
        <f t="shared" si="8"/>
        <v>0</v>
      </c>
      <c r="N71" s="205">
        <f t="shared" si="9"/>
        <v>0</v>
      </c>
      <c r="O71" s="206"/>
    </row>
    <row r="72" spans="1:15" s="198" customFormat="1" ht="16.5" customHeight="1">
      <c r="A72" s="207"/>
      <c r="B72" s="191"/>
      <c r="C72" s="222"/>
      <c r="D72" s="193"/>
      <c r="E72" s="201"/>
      <c r="F72" s="191"/>
      <c r="G72" s="192"/>
      <c r="H72" s="192"/>
      <c r="I72" s="192"/>
      <c r="J72" s="193"/>
      <c r="K72" s="193"/>
      <c r="L72" s="194">
        <f t="shared" si="7"/>
        <v>0</v>
      </c>
      <c r="M72" s="204">
        <f t="shared" si="8"/>
        <v>0</v>
      </c>
      <c r="N72" s="205">
        <f t="shared" si="9"/>
        <v>0</v>
      </c>
      <c r="O72" s="206"/>
    </row>
    <row r="73" spans="1:15" s="198" customFormat="1" ht="16.5" customHeight="1">
      <c r="A73" s="207"/>
      <c r="B73" s="191"/>
      <c r="C73" s="222"/>
      <c r="D73" s="193"/>
      <c r="E73" s="201"/>
      <c r="F73" s="191"/>
      <c r="G73" s="192"/>
      <c r="H73" s="192"/>
      <c r="I73" s="192"/>
      <c r="J73" s="193"/>
      <c r="K73" s="193"/>
      <c r="L73" s="194">
        <f t="shared" si="7"/>
        <v>0</v>
      </c>
      <c r="M73" s="204">
        <f t="shared" si="8"/>
        <v>0</v>
      </c>
      <c r="N73" s="205">
        <f t="shared" si="9"/>
        <v>0</v>
      </c>
      <c r="O73" s="206"/>
    </row>
    <row r="74" spans="1:15" s="198" customFormat="1" ht="16.5" customHeight="1">
      <c r="A74" s="207"/>
      <c r="B74" s="191"/>
      <c r="C74" s="222"/>
      <c r="D74" s="193"/>
      <c r="E74" s="201"/>
      <c r="F74" s="191"/>
      <c r="G74" s="192"/>
      <c r="H74" s="192"/>
      <c r="I74" s="192"/>
      <c r="J74" s="193"/>
      <c r="K74" s="193"/>
      <c r="L74" s="194">
        <f t="shared" si="7"/>
        <v>0</v>
      </c>
      <c r="M74" s="204">
        <f t="shared" si="8"/>
        <v>0</v>
      </c>
      <c r="N74" s="205">
        <f t="shared" si="9"/>
        <v>0</v>
      </c>
      <c r="O74" s="206"/>
    </row>
    <row r="75" spans="1:15" s="198" customFormat="1" ht="16.5" customHeight="1">
      <c r="A75" s="207"/>
      <c r="B75" s="191"/>
      <c r="C75" s="222"/>
      <c r="D75" s="193"/>
      <c r="E75" s="201"/>
      <c r="F75" s="191"/>
      <c r="G75" s="192"/>
      <c r="H75" s="192"/>
      <c r="I75" s="192"/>
      <c r="J75" s="193"/>
      <c r="K75" s="193"/>
      <c r="L75" s="194">
        <f t="shared" si="7"/>
        <v>0</v>
      </c>
      <c r="M75" s="204">
        <f t="shared" si="8"/>
        <v>0</v>
      </c>
      <c r="N75" s="205">
        <f t="shared" si="9"/>
        <v>0</v>
      </c>
      <c r="O75" s="206"/>
    </row>
    <row r="76" spans="1:15" s="198" customFormat="1" ht="16.5" customHeight="1">
      <c r="A76" s="207"/>
      <c r="B76" s="191"/>
      <c r="C76" s="222"/>
      <c r="D76" s="193"/>
      <c r="E76" s="201"/>
      <c r="F76" s="191"/>
      <c r="G76" s="192"/>
      <c r="H76" s="192"/>
      <c r="I76" s="192"/>
      <c r="J76" s="193"/>
      <c r="K76" s="193"/>
      <c r="L76" s="194">
        <f t="shared" si="7"/>
        <v>0</v>
      </c>
      <c r="M76" s="204">
        <f t="shared" si="8"/>
        <v>0</v>
      </c>
      <c r="N76" s="205">
        <f t="shared" si="9"/>
        <v>0</v>
      </c>
      <c r="O76" s="206"/>
    </row>
    <row r="77" spans="1:15" s="198" customFormat="1" ht="16.5" customHeight="1">
      <c r="A77" s="207"/>
      <c r="B77" s="191"/>
      <c r="C77" s="222"/>
      <c r="D77" s="193"/>
      <c r="E77" s="201"/>
      <c r="F77" s="191"/>
      <c r="G77" s="192"/>
      <c r="H77" s="192"/>
      <c r="I77" s="192"/>
      <c r="J77" s="193"/>
      <c r="K77" s="193"/>
      <c r="L77" s="194">
        <f t="shared" si="7"/>
        <v>0</v>
      </c>
      <c r="M77" s="204">
        <f t="shared" si="8"/>
        <v>0</v>
      </c>
      <c r="N77" s="205">
        <f t="shared" si="9"/>
        <v>0</v>
      </c>
      <c r="O77" s="206"/>
    </row>
    <row r="78" spans="1:15" s="198" customFormat="1" ht="16.5" customHeight="1">
      <c r="A78" s="207"/>
      <c r="B78" s="191"/>
      <c r="C78" s="222"/>
      <c r="D78" s="193"/>
      <c r="E78" s="201"/>
      <c r="F78" s="191"/>
      <c r="G78" s="192"/>
      <c r="H78" s="192"/>
      <c r="I78" s="192"/>
      <c r="J78" s="193"/>
      <c r="K78" s="193"/>
      <c r="L78" s="194">
        <f t="shared" si="7"/>
        <v>0</v>
      </c>
      <c r="M78" s="204">
        <f t="shared" si="8"/>
        <v>0</v>
      </c>
      <c r="N78" s="205">
        <f t="shared" si="9"/>
        <v>0</v>
      </c>
      <c r="O78" s="206"/>
    </row>
    <row r="79" spans="1:15" s="198" customFormat="1" ht="16.5" customHeight="1">
      <c r="A79" s="207"/>
      <c r="B79" s="191"/>
      <c r="C79" s="222"/>
      <c r="D79" s="193"/>
      <c r="E79" s="201"/>
      <c r="F79" s="191"/>
      <c r="G79" s="192"/>
      <c r="H79" s="192"/>
      <c r="I79" s="192"/>
      <c r="J79" s="193"/>
      <c r="K79" s="193"/>
      <c r="L79" s="194">
        <f t="shared" si="7"/>
        <v>0</v>
      </c>
      <c r="M79" s="204">
        <f t="shared" si="8"/>
        <v>0</v>
      </c>
      <c r="N79" s="205">
        <f t="shared" si="9"/>
        <v>0</v>
      </c>
      <c r="O79" s="206"/>
    </row>
    <row r="80" spans="1:15" s="198" customFormat="1" ht="16.5" customHeight="1">
      <c r="A80" s="207"/>
      <c r="B80" s="191"/>
      <c r="C80" s="222"/>
      <c r="D80" s="193"/>
      <c r="E80" s="201"/>
      <c r="F80" s="191"/>
      <c r="G80" s="192"/>
      <c r="H80" s="192"/>
      <c r="I80" s="192"/>
      <c r="J80" s="193"/>
      <c r="K80" s="193"/>
      <c r="L80" s="194">
        <f t="shared" si="7"/>
        <v>0</v>
      </c>
      <c r="M80" s="204">
        <f t="shared" si="8"/>
        <v>0</v>
      </c>
      <c r="N80" s="205">
        <f t="shared" si="9"/>
        <v>0</v>
      </c>
      <c r="O80" s="206"/>
    </row>
    <row r="81" spans="1:15" s="198" customFormat="1" ht="16.5" customHeight="1">
      <c r="A81" s="207"/>
      <c r="B81" s="191"/>
      <c r="C81" s="222"/>
      <c r="D81" s="193"/>
      <c r="E81" s="201"/>
      <c r="F81" s="191"/>
      <c r="G81" s="192"/>
      <c r="H81" s="192"/>
      <c r="I81" s="192"/>
      <c r="J81" s="193"/>
      <c r="K81" s="193"/>
      <c r="L81" s="194">
        <f t="shared" si="7"/>
        <v>0</v>
      </c>
      <c r="M81" s="204">
        <f t="shared" si="8"/>
        <v>0</v>
      </c>
      <c r="N81" s="205">
        <f t="shared" si="9"/>
        <v>0</v>
      </c>
      <c r="O81" s="206"/>
    </row>
    <row r="82" spans="1:15" s="198" customFormat="1" ht="16.5" customHeight="1">
      <c r="A82" s="207"/>
      <c r="B82" s="191"/>
      <c r="C82" s="222"/>
      <c r="D82" s="193"/>
      <c r="E82" s="201"/>
      <c r="F82" s="191"/>
      <c r="G82" s="192"/>
      <c r="H82" s="192"/>
      <c r="I82" s="192"/>
      <c r="J82" s="193"/>
      <c r="K82" s="193"/>
      <c r="L82" s="194">
        <f t="shared" si="7"/>
        <v>0</v>
      </c>
      <c r="M82" s="204">
        <f t="shared" si="8"/>
        <v>0</v>
      </c>
      <c r="N82" s="205">
        <f t="shared" si="9"/>
        <v>0</v>
      </c>
      <c r="O82" s="206"/>
    </row>
    <row r="83" spans="1:15" s="198" customFormat="1" ht="16.5" customHeight="1">
      <c r="A83" s="207"/>
      <c r="B83" s="191"/>
      <c r="C83" s="222"/>
      <c r="D83" s="193"/>
      <c r="E83" s="201"/>
      <c r="F83" s="191"/>
      <c r="G83" s="192"/>
      <c r="H83" s="192"/>
      <c r="I83" s="192"/>
      <c r="J83" s="193"/>
      <c r="K83" s="193"/>
      <c r="L83" s="194">
        <f t="shared" si="7"/>
        <v>0</v>
      </c>
      <c r="M83" s="204">
        <f t="shared" si="8"/>
        <v>0</v>
      </c>
      <c r="N83" s="205">
        <f t="shared" si="9"/>
        <v>0</v>
      </c>
      <c r="O83" s="206"/>
    </row>
    <row r="84" spans="1:15" s="198" customFormat="1" ht="16.5" customHeight="1">
      <c r="A84" s="207"/>
      <c r="B84" s="191"/>
      <c r="C84" s="222"/>
      <c r="D84" s="193"/>
      <c r="E84" s="201"/>
      <c r="F84" s="191"/>
      <c r="G84" s="192"/>
      <c r="H84" s="192"/>
      <c r="I84" s="192"/>
      <c r="J84" s="193"/>
      <c r="K84" s="193"/>
      <c r="L84" s="194">
        <f t="shared" si="7"/>
        <v>0</v>
      </c>
      <c r="M84" s="204">
        <f t="shared" si="8"/>
        <v>0</v>
      </c>
      <c r="N84" s="205">
        <f t="shared" si="9"/>
        <v>0</v>
      </c>
      <c r="O84" s="206"/>
    </row>
    <row r="85" spans="1:15" s="198" customFormat="1" ht="16.5" customHeight="1">
      <c r="A85" s="207"/>
      <c r="B85" s="191"/>
      <c r="C85" s="222"/>
      <c r="D85" s="193"/>
      <c r="E85" s="201"/>
      <c r="F85" s="191"/>
      <c r="G85" s="192"/>
      <c r="H85" s="192"/>
      <c r="I85" s="192"/>
      <c r="J85" s="193"/>
      <c r="K85" s="193"/>
      <c r="L85" s="194">
        <f t="shared" si="7"/>
        <v>0</v>
      </c>
      <c r="M85" s="204">
        <f t="shared" si="8"/>
        <v>0</v>
      </c>
      <c r="N85" s="205">
        <f t="shared" si="9"/>
        <v>0</v>
      </c>
      <c r="O85" s="206"/>
    </row>
    <row r="86" spans="1:15" s="198" customFormat="1" ht="16.5" customHeight="1">
      <c r="A86" s="207"/>
      <c r="B86" s="191"/>
      <c r="C86" s="222"/>
      <c r="D86" s="193"/>
      <c r="E86" s="201"/>
      <c r="F86" s="191"/>
      <c r="G86" s="192"/>
      <c r="H86" s="192"/>
      <c r="I86" s="192"/>
      <c r="J86" s="193"/>
      <c r="K86" s="193"/>
      <c r="L86" s="194">
        <f t="shared" si="7"/>
        <v>0</v>
      </c>
      <c r="M86" s="204">
        <f t="shared" si="8"/>
        <v>0</v>
      </c>
      <c r="N86" s="205">
        <f t="shared" si="9"/>
        <v>0</v>
      </c>
      <c r="O86" s="206"/>
    </row>
    <row r="87" spans="1:15" s="198" customFormat="1" ht="16.5" customHeight="1">
      <c r="A87" s="207"/>
      <c r="B87" s="191"/>
      <c r="C87" s="222"/>
      <c r="D87" s="193"/>
      <c r="E87" s="201"/>
      <c r="F87" s="191"/>
      <c r="G87" s="192"/>
      <c r="H87" s="192"/>
      <c r="I87" s="192"/>
      <c r="J87" s="193"/>
      <c r="K87" s="193"/>
      <c r="L87" s="194">
        <f t="shared" si="7"/>
        <v>0</v>
      </c>
      <c r="M87" s="204">
        <f t="shared" si="8"/>
        <v>0</v>
      </c>
      <c r="N87" s="205">
        <f t="shared" si="9"/>
        <v>0</v>
      </c>
      <c r="O87" s="206"/>
    </row>
    <row r="88" spans="1:15" s="198" customFormat="1" ht="16.5" customHeight="1">
      <c r="A88" s="207"/>
      <c r="B88" s="191"/>
      <c r="C88" s="222"/>
      <c r="D88" s="193"/>
      <c r="E88" s="201"/>
      <c r="F88" s="191"/>
      <c r="G88" s="192"/>
      <c r="H88" s="192"/>
      <c r="I88" s="192"/>
      <c r="J88" s="193"/>
      <c r="K88" s="193"/>
      <c r="L88" s="194">
        <f t="shared" si="7"/>
        <v>0</v>
      </c>
      <c r="M88" s="204">
        <f t="shared" si="8"/>
        <v>0</v>
      </c>
      <c r="N88" s="205">
        <f t="shared" si="9"/>
        <v>0</v>
      </c>
      <c r="O88" s="206"/>
    </row>
    <row r="89" spans="1:15" s="198" customFormat="1" ht="16.5" customHeight="1">
      <c r="A89" s="207"/>
      <c r="B89" s="191"/>
      <c r="C89" s="222"/>
      <c r="D89" s="193"/>
      <c r="E89" s="201"/>
      <c r="F89" s="191"/>
      <c r="G89" s="192"/>
      <c r="H89" s="192"/>
      <c r="I89" s="192"/>
      <c r="J89" s="193"/>
      <c r="K89" s="193"/>
      <c r="L89" s="194">
        <f t="shared" si="7"/>
        <v>0</v>
      </c>
      <c r="M89" s="204">
        <f t="shared" si="8"/>
        <v>0</v>
      </c>
      <c r="N89" s="205">
        <f t="shared" si="9"/>
        <v>0</v>
      </c>
      <c r="O89" s="206"/>
    </row>
    <row r="90" spans="1:15" s="198" customFormat="1" ht="16.5" customHeight="1">
      <c r="A90" s="208"/>
      <c r="B90" s="209"/>
      <c r="C90" s="223"/>
      <c r="D90" s="210"/>
      <c r="E90" s="211"/>
      <c r="F90" s="209"/>
      <c r="G90" s="212"/>
      <c r="H90" s="212"/>
      <c r="I90" s="212"/>
      <c r="J90" s="210"/>
      <c r="K90" s="210"/>
      <c r="L90" s="213">
        <f>SUM(F90:K90)</f>
        <v>0</v>
      </c>
      <c r="M90" s="214">
        <f t="shared" si="8"/>
        <v>0</v>
      </c>
      <c r="N90" s="215">
        <f t="shared" si="9"/>
        <v>0</v>
      </c>
      <c r="O90" s="216"/>
    </row>
  </sheetData>
  <mergeCells count="7">
    <mergeCell ref="O2:O3"/>
    <mergeCell ref="A1:B1"/>
    <mergeCell ref="A2:B3"/>
    <mergeCell ref="D2:E3"/>
    <mergeCell ref="F2:J2"/>
    <mergeCell ref="L2:L3"/>
    <mergeCell ref="M2:M3"/>
  </mergeCells>
  <phoneticPr fontId="3"/>
  <printOptions horizontalCentered="1" verticalCentered="1"/>
  <pageMargins left="0.39370078740157483" right="0.39370078740157483" top="0.98425196850393704" bottom="0.39370078740157483" header="0.62992125984251968" footer="0.11811023622047245"/>
  <pageSetup paperSize="9" orientation="landscape" horizontalDpi="300" verticalDpi="300" r:id="rId1"/>
  <headerFooter alignWithMargins="0">
    <oddHeader xml:space="preserve">&amp;R&amp;"ＭＳ 明朝,標準"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/>
    <pageSetUpPr fitToPage="1"/>
  </sheetPr>
  <dimension ref="A2:AC193"/>
  <sheetViews>
    <sheetView showGridLines="0" showZeros="0" view="pageBreakPreview" zoomScaleNormal="100" zoomScaleSheetLayoutView="75" workbookViewId="0">
      <pane xSplit="7" ySplit="4" topLeftCell="H157" activePane="bottomRight" state="frozen"/>
      <selection activeCell="E5" sqref="E5"/>
      <selection pane="topRight" activeCell="E5" sqref="E5"/>
      <selection pane="bottomLeft" activeCell="E5" sqref="E5"/>
      <selection pane="bottomRight" activeCell="L157" sqref="L157"/>
    </sheetView>
  </sheetViews>
  <sheetFormatPr defaultRowHeight="15.95" customHeight="1"/>
  <cols>
    <col min="1" max="2" width="1.5" style="56" customWidth="1"/>
    <col min="3" max="3" width="16.5" style="57" customWidth="1"/>
    <col min="4" max="4" width="9.75" style="57" customWidth="1"/>
    <col min="5" max="5" width="5.125" style="17" bestFit="1" customWidth="1"/>
    <col min="6" max="7" width="3.625" style="17" customWidth="1"/>
    <col min="8" max="17" width="4.625" style="17" customWidth="1"/>
    <col min="18" max="19" width="5.5" style="17" customWidth="1"/>
    <col min="20" max="20" width="4.25" style="17" customWidth="1"/>
    <col min="21" max="21" width="4.25" style="17" bestFit="1" customWidth="1"/>
    <col min="22" max="22" width="4.625" style="17" customWidth="1"/>
    <col min="23" max="23" width="8" style="58" bestFit="1" customWidth="1"/>
    <col min="24" max="24" width="4.625" style="17" customWidth="1"/>
    <col min="25" max="25" width="7.75" style="58" customWidth="1"/>
    <col min="26" max="26" width="4.625" style="17" customWidth="1"/>
    <col min="27" max="27" width="7.75" style="58" customWidth="1"/>
    <col min="28" max="28" width="4.625" style="17" customWidth="1"/>
    <col min="29" max="29" width="7.75" style="17" customWidth="1"/>
    <col min="30" max="256" width="9" style="17"/>
    <col min="257" max="258" width="1.5" style="17" customWidth="1"/>
    <col min="259" max="259" width="16.5" style="17" customWidth="1"/>
    <col min="260" max="260" width="9.75" style="17" customWidth="1"/>
    <col min="261" max="261" width="5.125" style="17" bestFit="1" customWidth="1"/>
    <col min="262" max="263" width="3.625" style="17" customWidth="1"/>
    <col min="264" max="273" width="4.625" style="17" customWidth="1"/>
    <col min="274" max="275" width="5.5" style="17" customWidth="1"/>
    <col min="276" max="276" width="4.25" style="17" customWidth="1"/>
    <col min="277" max="277" width="4.25" style="17" bestFit="1" customWidth="1"/>
    <col min="278" max="278" width="4.625" style="17" customWidth="1"/>
    <col min="279" max="279" width="8" style="17" bestFit="1" customWidth="1"/>
    <col min="280" max="280" width="4.625" style="17" customWidth="1"/>
    <col min="281" max="281" width="7.75" style="17" customWidth="1"/>
    <col min="282" max="282" width="4.625" style="17" customWidth="1"/>
    <col min="283" max="283" width="7.75" style="17" customWidth="1"/>
    <col min="284" max="284" width="4.625" style="17" customWidth="1"/>
    <col min="285" max="285" width="7.75" style="17" customWidth="1"/>
    <col min="286" max="512" width="9" style="17"/>
    <col min="513" max="514" width="1.5" style="17" customWidth="1"/>
    <col min="515" max="515" width="16.5" style="17" customWidth="1"/>
    <col min="516" max="516" width="9.75" style="17" customWidth="1"/>
    <col min="517" max="517" width="5.125" style="17" bestFit="1" customWidth="1"/>
    <col min="518" max="519" width="3.625" style="17" customWidth="1"/>
    <col min="520" max="529" width="4.625" style="17" customWidth="1"/>
    <col min="530" max="531" width="5.5" style="17" customWidth="1"/>
    <col min="532" max="532" width="4.25" style="17" customWidth="1"/>
    <col min="533" max="533" width="4.25" style="17" bestFit="1" customWidth="1"/>
    <col min="534" max="534" width="4.625" style="17" customWidth="1"/>
    <col min="535" max="535" width="8" style="17" bestFit="1" customWidth="1"/>
    <col min="536" max="536" width="4.625" style="17" customWidth="1"/>
    <col min="537" max="537" width="7.75" style="17" customWidth="1"/>
    <col min="538" max="538" width="4.625" style="17" customWidth="1"/>
    <col min="539" max="539" width="7.75" style="17" customWidth="1"/>
    <col min="540" max="540" width="4.625" style="17" customWidth="1"/>
    <col min="541" max="541" width="7.75" style="17" customWidth="1"/>
    <col min="542" max="768" width="9" style="17"/>
    <col min="769" max="770" width="1.5" style="17" customWidth="1"/>
    <col min="771" max="771" width="16.5" style="17" customWidth="1"/>
    <col min="772" max="772" width="9.75" style="17" customWidth="1"/>
    <col min="773" max="773" width="5.125" style="17" bestFit="1" customWidth="1"/>
    <col min="774" max="775" width="3.625" style="17" customWidth="1"/>
    <col min="776" max="785" width="4.625" style="17" customWidth="1"/>
    <col min="786" max="787" width="5.5" style="17" customWidth="1"/>
    <col min="788" max="788" width="4.25" style="17" customWidth="1"/>
    <col min="789" max="789" width="4.25" style="17" bestFit="1" customWidth="1"/>
    <col min="790" max="790" width="4.625" style="17" customWidth="1"/>
    <col min="791" max="791" width="8" style="17" bestFit="1" customWidth="1"/>
    <col min="792" max="792" width="4.625" style="17" customWidth="1"/>
    <col min="793" max="793" width="7.75" style="17" customWidth="1"/>
    <col min="794" max="794" width="4.625" style="17" customWidth="1"/>
    <col min="795" max="795" width="7.75" style="17" customWidth="1"/>
    <col min="796" max="796" width="4.625" style="17" customWidth="1"/>
    <col min="797" max="797" width="7.75" style="17" customWidth="1"/>
    <col min="798" max="1024" width="9" style="17"/>
    <col min="1025" max="1026" width="1.5" style="17" customWidth="1"/>
    <col min="1027" max="1027" width="16.5" style="17" customWidth="1"/>
    <col min="1028" max="1028" width="9.75" style="17" customWidth="1"/>
    <col min="1029" max="1029" width="5.125" style="17" bestFit="1" customWidth="1"/>
    <col min="1030" max="1031" width="3.625" style="17" customWidth="1"/>
    <col min="1032" max="1041" width="4.625" style="17" customWidth="1"/>
    <col min="1042" max="1043" width="5.5" style="17" customWidth="1"/>
    <col min="1044" max="1044" width="4.25" style="17" customWidth="1"/>
    <col min="1045" max="1045" width="4.25" style="17" bestFit="1" customWidth="1"/>
    <col min="1046" max="1046" width="4.625" style="17" customWidth="1"/>
    <col min="1047" max="1047" width="8" style="17" bestFit="1" customWidth="1"/>
    <col min="1048" max="1048" width="4.625" style="17" customWidth="1"/>
    <col min="1049" max="1049" width="7.75" style="17" customWidth="1"/>
    <col min="1050" max="1050" width="4.625" style="17" customWidth="1"/>
    <col min="1051" max="1051" width="7.75" style="17" customWidth="1"/>
    <col min="1052" max="1052" width="4.625" style="17" customWidth="1"/>
    <col min="1053" max="1053" width="7.75" style="17" customWidth="1"/>
    <col min="1054" max="1280" width="9" style="17"/>
    <col min="1281" max="1282" width="1.5" style="17" customWidth="1"/>
    <col min="1283" max="1283" width="16.5" style="17" customWidth="1"/>
    <col min="1284" max="1284" width="9.75" style="17" customWidth="1"/>
    <col min="1285" max="1285" width="5.125" style="17" bestFit="1" customWidth="1"/>
    <col min="1286" max="1287" width="3.625" style="17" customWidth="1"/>
    <col min="1288" max="1297" width="4.625" style="17" customWidth="1"/>
    <col min="1298" max="1299" width="5.5" style="17" customWidth="1"/>
    <col min="1300" max="1300" width="4.25" style="17" customWidth="1"/>
    <col min="1301" max="1301" width="4.25" style="17" bestFit="1" customWidth="1"/>
    <col min="1302" max="1302" width="4.625" style="17" customWidth="1"/>
    <col min="1303" max="1303" width="8" style="17" bestFit="1" customWidth="1"/>
    <col min="1304" max="1304" width="4.625" style="17" customWidth="1"/>
    <col min="1305" max="1305" width="7.75" style="17" customWidth="1"/>
    <col min="1306" max="1306" width="4.625" style="17" customWidth="1"/>
    <col min="1307" max="1307" width="7.75" style="17" customWidth="1"/>
    <col min="1308" max="1308" width="4.625" style="17" customWidth="1"/>
    <col min="1309" max="1309" width="7.75" style="17" customWidth="1"/>
    <col min="1310" max="1536" width="9" style="17"/>
    <col min="1537" max="1538" width="1.5" style="17" customWidth="1"/>
    <col min="1539" max="1539" width="16.5" style="17" customWidth="1"/>
    <col min="1540" max="1540" width="9.75" style="17" customWidth="1"/>
    <col min="1541" max="1541" width="5.125" style="17" bestFit="1" customWidth="1"/>
    <col min="1542" max="1543" width="3.625" style="17" customWidth="1"/>
    <col min="1544" max="1553" width="4.625" style="17" customWidth="1"/>
    <col min="1554" max="1555" width="5.5" style="17" customWidth="1"/>
    <col min="1556" max="1556" width="4.25" style="17" customWidth="1"/>
    <col min="1557" max="1557" width="4.25" style="17" bestFit="1" customWidth="1"/>
    <col min="1558" max="1558" width="4.625" style="17" customWidth="1"/>
    <col min="1559" max="1559" width="8" style="17" bestFit="1" customWidth="1"/>
    <col min="1560" max="1560" width="4.625" style="17" customWidth="1"/>
    <col min="1561" max="1561" width="7.75" style="17" customWidth="1"/>
    <col min="1562" max="1562" width="4.625" style="17" customWidth="1"/>
    <col min="1563" max="1563" width="7.75" style="17" customWidth="1"/>
    <col min="1564" max="1564" width="4.625" style="17" customWidth="1"/>
    <col min="1565" max="1565" width="7.75" style="17" customWidth="1"/>
    <col min="1566" max="1792" width="9" style="17"/>
    <col min="1793" max="1794" width="1.5" style="17" customWidth="1"/>
    <col min="1795" max="1795" width="16.5" style="17" customWidth="1"/>
    <col min="1796" max="1796" width="9.75" style="17" customWidth="1"/>
    <col min="1797" max="1797" width="5.125" style="17" bestFit="1" customWidth="1"/>
    <col min="1798" max="1799" width="3.625" style="17" customWidth="1"/>
    <col min="1800" max="1809" width="4.625" style="17" customWidth="1"/>
    <col min="1810" max="1811" width="5.5" style="17" customWidth="1"/>
    <col min="1812" max="1812" width="4.25" style="17" customWidth="1"/>
    <col min="1813" max="1813" width="4.25" style="17" bestFit="1" customWidth="1"/>
    <col min="1814" max="1814" width="4.625" style="17" customWidth="1"/>
    <col min="1815" max="1815" width="8" style="17" bestFit="1" customWidth="1"/>
    <col min="1816" max="1816" width="4.625" style="17" customWidth="1"/>
    <col min="1817" max="1817" width="7.75" style="17" customWidth="1"/>
    <col min="1818" max="1818" width="4.625" style="17" customWidth="1"/>
    <col min="1819" max="1819" width="7.75" style="17" customWidth="1"/>
    <col min="1820" max="1820" width="4.625" style="17" customWidth="1"/>
    <col min="1821" max="1821" width="7.75" style="17" customWidth="1"/>
    <col min="1822" max="2048" width="9" style="17"/>
    <col min="2049" max="2050" width="1.5" style="17" customWidth="1"/>
    <col min="2051" max="2051" width="16.5" style="17" customWidth="1"/>
    <col min="2052" max="2052" width="9.75" style="17" customWidth="1"/>
    <col min="2053" max="2053" width="5.125" style="17" bestFit="1" customWidth="1"/>
    <col min="2054" max="2055" width="3.625" style="17" customWidth="1"/>
    <col min="2056" max="2065" width="4.625" style="17" customWidth="1"/>
    <col min="2066" max="2067" width="5.5" style="17" customWidth="1"/>
    <col min="2068" max="2068" width="4.25" style="17" customWidth="1"/>
    <col min="2069" max="2069" width="4.25" style="17" bestFit="1" customWidth="1"/>
    <col min="2070" max="2070" width="4.625" style="17" customWidth="1"/>
    <col min="2071" max="2071" width="8" style="17" bestFit="1" customWidth="1"/>
    <col min="2072" max="2072" width="4.625" style="17" customWidth="1"/>
    <col min="2073" max="2073" width="7.75" style="17" customWidth="1"/>
    <col min="2074" max="2074" width="4.625" style="17" customWidth="1"/>
    <col min="2075" max="2075" width="7.75" style="17" customWidth="1"/>
    <col min="2076" max="2076" width="4.625" style="17" customWidth="1"/>
    <col min="2077" max="2077" width="7.75" style="17" customWidth="1"/>
    <col min="2078" max="2304" width="9" style="17"/>
    <col min="2305" max="2306" width="1.5" style="17" customWidth="1"/>
    <col min="2307" max="2307" width="16.5" style="17" customWidth="1"/>
    <col min="2308" max="2308" width="9.75" style="17" customWidth="1"/>
    <col min="2309" max="2309" width="5.125" style="17" bestFit="1" customWidth="1"/>
    <col min="2310" max="2311" width="3.625" style="17" customWidth="1"/>
    <col min="2312" max="2321" width="4.625" style="17" customWidth="1"/>
    <col min="2322" max="2323" width="5.5" style="17" customWidth="1"/>
    <col min="2324" max="2324" width="4.25" style="17" customWidth="1"/>
    <col min="2325" max="2325" width="4.25" style="17" bestFit="1" customWidth="1"/>
    <col min="2326" max="2326" width="4.625" style="17" customWidth="1"/>
    <col min="2327" max="2327" width="8" style="17" bestFit="1" customWidth="1"/>
    <col min="2328" max="2328" width="4.625" style="17" customWidth="1"/>
    <col min="2329" max="2329" width="7.75" style="17" customWidth="1"/>
    <col min="2330" max="2330" width="4.625" style="17" customWidth="1"/>
    <col min="2331" max="2331" width="7.75" style="17" customWidth="1"/>
    <col min="2332" max="2332" width="4.625" style="17" customWidth="1"/>
    <col min="2333" max="2333" width="7.75" style="17" customWidth="1"/>
    <col min="2334" max="2560" width="9" style="17"/>
    <col min="2561" max="2562" width="1.5" style="17" customWidth="1"/>
    <col min="2563" max="2563" width="16.5" style="17" customWidth="1"/>
    <col min="2564" max="2564" width="9.75" style="17" customWidth="1"/>
    <col min="2565" max="2565" width="5.125" style="17" bestFit="1" customWidth="1"/>
    <col min="2566" max="2567" width="3.625" style="17" customWidth="1"/>
    <col min="2568" max="2577" width="4.625" style="17" customWidth="1"/>
    <col min="2578" max="2579" width="5.5" style="17" customWidth="1"/>
    <col min="2580" max="2580" width="4.25" style="17" customWidth="1"/>
    <col min="2581" max="2581" width="4.25" style="17" bestFit="1" customWidth="1"/>
    <col min="2582" max="2582" width="4.625" style="17" customWidth="1"/>
    <col min="2583" max="2583" width="8" style="17" bestFit="1" customWidth="1"/>
    <col min="2584" max="2584" width="4.625" style="17" customWidth="1"/>
    <col min="2585" max="2585" width="7.75" style="17" customWidth="1"/>
    <col min="2586" max="2586" width="4.625" style="17" customWidth="1"/>
    <col min="2587" max="2587" width="7.75" style="17" customWidth="1"/>
    <col min="2588" max="2588" width="4.625" style="17" customWidth="1"/>
    <col min="2589" max="2589" width="7.75" style="17" customWidth="1"/>
    <col min="2590" max="2816" width="9" style="17"/>
    <col min="2817" max="2818" width="1.5" style="17" customWidth="1"/>
    <col min="2819" max="2819" width="16.5" style="17" customWidth="1"/>
    <col min="2820" max="2820" width="9.75" style="17" customWidth="1"/>
    <col min="2821" max="2821" width="5.125" style="17" bestFit="1" customWidth="1"/>
    <col min="2822" max="2823" width="3.625" style="17" customWidth="1"/>
    <col min="2824" max="2833" width="4.625" style="17" customWidth="1"/>
    <col min="2834" max="2835" width="5.5" style="17" customWidth="1"/>
    <col min="2836" max="2836" width="4.25" style="17" customWidth="1"/>
    <col min="2837" max="2837" width="4.25" style="17" bestFit="1" customWidth="1"/>
    <col min="2838" max="2838" width="4.625" style="17" customWidth="1"/>
    <col min="2839" max="2839" width="8" style="17" bestFit="1" customWidth="1"/>
    <col min="2840" max="2840" width="4.625" style="17" customWidth="1"/>
    <col min="2841" max="2841" width="7.75" style="17" customWidth="1"/>
    <col min="2842" max="2842" width="4.625" style="17" customWidth="1"/>
    <col min="2843" max="2843" width="7.75" style="17" customWidth="1"/>
    <col min="2844" max="2844" width="4.625" style="17" customWidth="1"/>
    <col min="2845" max="2845" width="7.75" style="17" customWidth="1"/>
    <col min="2846" max="3072" width="9" style="17"/>
    <col min="3073" max="3074" width="1.5" style="17" customWidth="1"/>
    <col min="3075" max="3075" width="16.5" style="17" customWidth="1"/>
    <col min="3076" max="3076" width="9.75" style="17" customWidth="1"/>
    <col min="3077" max="3077" width="5.125" style="17" bestFit="1" customWidth="1"/>
    <col min="3078" max="3079" width="3.625" style="17" customWidth="1"/>
    <col min="3080" max="3089" width="4.625" style="17" customWidth="1"/>
    <col min="3090" max="3091" width="5.5" style="17" customWidth="1"/>
    <col min="3092" max="3092" width="4.25" style="17" customWidth="1"/>
    <col min="3093" max="3093" width="4.25" style="17" bestFit="1" customWidth="1"/>
    <col min="3094" max="3094" width="4.625" style="17" customWidth="1"/>
    <col min="3095" max="3095" width="8" style="17" bestFit="1" customWidth="1"/>
    <col min="3096" max="3096" width="4.625" style="17" customWidth="1"/>
    <col min="3097" max="3097" width="7.75" style="17" customWidth="1"/>
    <col min="3098" max="3098" width="4.625" style="17" customWidth="1"/>
    <col min="3099" max="3099" width="7.75" style="17" customWidth="1"/>
    <col min="3100" max="3100" width="4.625" style="17" customWidth="1"/>
    <col min="3101" max="3101" width="7.75" style="17" customWidth="1"/>
    <col min="3102" max="3328" width="9" style="17"/>
    <col min="3329" max="3330" width="1.5" style="17" customWidth="1"/>
    <col min="3331" max="3331" width="16.5" style="17" customWidth="1"/>
    <col min="3332" max="3332" width="9.75" style="17" customWidth="1"/>
    <col min="3333" max="3333" width="5.125" style="17" bestFit="1" customWidth="1"/>
    <col min="3334" max="3335" width="3.625" style="17" customWidth="1"/>
    <col min="3336" max="3345" width="4.625" style="17" customWidth="1"/>
    <col min="3346" max="3347" width="5.5" style="17" customWidth="1"/>
    <col min="3348" max="3348" width="4.25" style="17" customWidth="1"/>
    <col min="3349" max="3349" width="4.25" style="17" bestFit="1" customWidth="1"/>
    <col min="3350" max="3350" width="4.625" style="17" customWidth="1"/>
    <col min="3351" max="3351" width="8" style="17" bestFit="1" customWidth="1"/>
    <col min="3352" max="3352" width="4.625" style="17" customWidth="1"/>
    <col min="3353" max="3353" width="7.75" style="17" customWidth="1"/>
    <col min="3354" max="3354" width="4.625" style="17" customWidth="1"/>
    <col min="3355" max="3355" width="7.75" style="17" customWidth="1"/>
    <col min="3356" max="3356" width="4.625" style="17" customWidth="1"/>
    <col min="3357" max="3357" width="7.75" style="17" customWidth="1"/>
    <col min="3358" max="3584" width="9" style="17"/>
    <col min="3585" max="3586" width="1.5" style="17" customWidth="1"/>
    <col min="3587" max="3587" width="16.5" style="17" customWidth="1"/>
    <col min="3588" max="3588" width="9.75" style="17" customWidth="1"/>
    <col min="3589" max="3589" width="5.125" style="17" bestFit="1" customWidth="1"/>
    <col min="3590" max="3591" width="3.625" style="17" customWidth="1"/>
    <col min="3592" max="3601" width="4.625" style="17" customWidth="1"/>
    <col min="3602" max="3603" width="5.5" style="17" customWidth="1"/>
    <col min="3604" max="3604" width="4.25" style="17" customWidth="1"/>
    <col min="3605" max="3605" width="4.25" style="17" bestFit="1" customWidth="1"/>
    <col min="3606" max="3606" width="4.625" style="17" customWidth="1"/>
    <col min="3607" max="3607" width="8" style="17" bestFit="1" customWidth="1"/>
    <col min="3608" max="3608" width="4.625" style="17" customWidth="1"/>
    <col min="3609" max="3609" width="7.75" style="17" customWidth="1"/>
    <col min="3610" max="3610" width="4.625" style="17" customWidth="1"/>
    <col min="3611" max="3611" width="7.75" style="17" customWidth="1"/>
    <col min="3612" max="3612" width="4.625" style="17" customWidth="1"/>
    <col min="3613" max="3613" width="7.75" style="17" customWidth="1"/>
    <col min="3614" max="3840" width="9" style="17"/>
    <col min="3841" max="3842" width="1.5" style="17" customWidth="1"/>
    <col min="3843" max="3843" width="16.5" style="17" customWidth="1"/>
    <col min="3844" max="3844" width="9.75" style="17" customWidth="1"/>
    <col min="3845" max="3845" width="5.125" style="17" bestFit="1" customWidth="1"/>
    <col min="3846" max="3847" width="3.625" style="17" customWidth="1"/>
    <col min="3848" max="3857" width="4.625" style="17" customWidth="1"/>
    <col min="3858" max="3859" width="5.5" style="17" customWidth="1"/>
    <col min="3860" max="3860" width="4.25" style="17" customWidth="1"/>
    <col min="3861" max="3861" width="4.25" style="17" bestFit="1" customWidth="1"/>
    <col min="3862" max="3862" width="4.625" style="17" customWidth="1"/>
    <col min="3863" max="3863" width="8" style="17" bestFit="1" customWidth="1"/>
    <col min="3864" max="3864" width="4.625" style="17" customWidth="1"/>
    <col min="3865" max="3865" width="7.75" style="17" customWidth="1"/>
    <col min="3866" max="3866" width="4.625" style="17" customWidth="1"/>
    <col min="3867" max="3867" width="7.75" style="17" customWidth="1"/>
    <col min="3868" max="3868" width="4.625" style="17" customWidth="1"/>
    <col min="3869" max="3869" width="7.75" style="17" customWidth="1"/>
    <col min="3870" max="4096" width="9" style="17"/>
    <col min="4097" max="4098" width="1.5" style="17" customWidth="1"/>
    <col min="4099" max="4099" width="16.5" style="17" customWidth="1"/>
    <col min="4100" max="4100" width="9.75" style="17" customWidth="1"/>
    <col min="4101" max="4101" width="5.125" style="17" bestFit="1" customWidth="1"/>
    <col min="4102" max="4103" width="3.625" style="17" customWidth="1"/>
    <col min="4104" max="4113" width="4.625" style="17" customWidth="1"/>
    <col min="4114" max="4115" width="5.5" style="17" customWidth="1"/>
    <col min="4116" max="4116" width="4.25" style="17" customWidth="1"/>
    <col min="4117" max="4117" width="4.25" style="17" bestFit="1" customWidth="1"/>
    <col min="4118" max="4118" width="4.625" style="17" customWidth="1"/>
    <col min="4119" max="4119" width="8" style="17" bestFit="1" customWidth="1"/>
    <col min="4120" max="4120" width="4.625" style="17" customWidth="1"/>
    <col min="4121" max="4121" width="7.75" style="17" customWidth="1"/>
    <col min="4122" max="4122" width="4.625" style="17" customWidth="1"/>
    <col min="4123" max="4123" width="7.75" style="17" customWidth="1"/>
    <col min="4124" max="4124" width="4.625" style="17" customWidth="1"/>
    <col min="4125" max="4125" width="7.75" style="17" customWidth="1"/>
    <col min="4126" max="4352" width="9" style="17"/>
    <col min="4353" max="4354" width="1.5" style="17" customWidth="1"/>
    <col min="4355" max="4355" width="16.5" style="17" customWidth="1"/>
    <col min="4356" max="4356" width="9.75" style="17" customWidth="1"/>
    <col min="4357" max="4357" width="5.125" style="17" bestFit="1" customWidth="1"/>
    <col min="4358" max="4359" width="3.625" style="17" customWidth="1"/>
    <col min="4360" max="4369" width="4.625" style="17" customWidth="1"/>
    <col min="4370" max="4371" width="5.5" style="17" customWidth="1"/>
    <col min="4372" max="4372" width="4.25" style="17" customWidth="1"/>
    <col min="4373" max="4373" width="4.25" style="17" bestFit="1" customWidth="1"/>
    <col min="4374" max="4374" width="4.625" style="17" customWidth="1"/>
    <col min="4375" max="4375" width="8" style="17" bestFit="1" customWidth="1"/>
    <col min="4376" max="4376" width="4.625" style="17" customWidth="1"/>
    <col min="4377" max="4377" width="7.75" style="17" customWidth="1"/>
    <col min="4378" max="4378" width="4.625" style="17" customWidth="1"/>
    <col min="4379" max="4379" width="7.75" style="17" customWidth="1"/>
    <col min="4380" max="4380" width="4.625" style="17" customWidth="1"/>
    <col min="4381" max="4381" width="7.75" style="17" customWidth="1"/>
    <col min="4382" max="4608" width="9" style="17"/>
    <col min="4609" max="4610" width="1.5" style="17" customWidth="1"/>
    <col min="4611" max="4611" width="16.5" style="17" customWidth="1"/>
    <col min="4612" max="4612" width="9.75" style="17" customWidth="1"/>
    <col min="4613" max="4613" width="5.125" style="17" bestFit="1" customWidth="1"/>
    <col min="4614" max="4615" width="3.625" style="17" customWidth="1"/>
    <col min="4616" max="4625" width="4.625" style="17" customWidth="1"/>
    <col min="4626" max="4627" width="5.5" style="17" customWidth="1"/>
    <col min="4628" max="4628" width="4.25" style="17" customWidth="1"/>
    <col min="4629" max="4629" width="4.25" style="17" bestFit="1" customWidth="1"/>
    <col min="4630" max="4630" width="4.625" style="17" customWidth="1"/>
    <col min="4631" max="4631" width="8" style="17" bestFit="1" customWidth="1"/>
    <col min="4632" max="4632" width="4.625" style="17" customWidth="1"/>
    <col min="4633" max="4633" width="7.75" style="17" customWidth="1"/>
    <col min="4634" max="4634" width="4.625" style="17" customWidth="1"/>
    <col min="4635" max="4635" width="7.75" style="17" customWidth="1"/>
    <col min="4636" max="4636" width="4.625" style="17" customWidth="1"/>
    <col min="4637" max="4637" width="7.75" style="17" customWidth="1"/>
    <col min="4638" max="4864" width="9" style="17"/>
    <col min="4865" max="4866" width="1.5" style="17" customWidth="1"/>
    <col min="4867" max="4867" width="16.5" style="17" customWidth="1"/>
    <col min="4868" max="4868" width="9.75" style="17" customWidth="1"/>
    <col min="4869" max="4869" width="5.125" style="17" bestFit="1" customWidth="1"/>
    <col min="4870" max="4871" width="3.625" style="17" customWidth="1"/>
    <col min="4872" max="4881" width="4.625" style="17" customWidth="1"/>
    <col min="4882" max="4883" width="5.5" style="17" customWidth="1"/>
    <col min="4884" max="4884" width="4.25" style="17" customWidth="1"/>
    <col min="4885" max="4885" width="4.25" style="17" bestFit="1" customWidth="1"/>
    <col min="4886" max="4886" width="4.625" style="17" customWidth="1"/>
    <col min="4887" max="4887" width="8" style="17" bestFit="1" customWidth="1"/>
    <col min="4888" max="4888" width="4.625" style="17" customWidth="1"/>
    <col min="4889" max="4889" width="7.75" style="17" customWidth="1"/>
    <col min="4890" max="4890" width="4.625" style="17" customWidth="1"/>
    <col min="4891" max="4891" width="7.75" style="17" customWidth="1"/>
    <col min="4892" max="4892" width="4.625" style="17" customWidth="1"/>
    <col min="4893" max="4893" width="7.75" style="17" customWidth="1"/>
    <col min="4894" max="5120" width="9" style="17"/>
    <col min="5121" max="5122" width="1.5" style="17" customWidth="1"/>
    <col min="5123" max="5123" width="16.5" style="17" customWidth="1"/>
    <col min="5124" max="5124" width="9.75" style="17" customWidth="1"/>
    <col min="5125" max="5125" width="5.125" style="17" bestFit="1" customWidth="1"/>
    <col min="5126" max="5127" width="3.625" style="17" customWidth="1"/>
    <col min="5128" max="5137" width="4.625" style="17" customWidth="1"/>
    <col min="5138" max="5139" width="5.5" style="17" customWidth="1"/>
    <col min="5140" max="5140" width="4.25" style="17" customWidth="1"/>
    <col min="5141" max="5141" width="4.25" style="17" bestFit="1" customWidth="1"/>
    <col min="5142" max="5142" width="4.625" style="17" customWidth="1"/>
    <col min="5143" max="5143" width="8" style="17" bestFit="1" customWidth="1"/>
    <col min="5144" max="5144" width="4.625" style="17" customWidth="1"/>
    <col min="5145" max="5145" width="7.75" style="17" customWidth="1"/>
    <col min="5146" max="5146" width="4.625" style="17" customWidth="1"/>
    <col min="5147" max="5147" width="7.75" style="17" customWidth="1"/>
    <col min="5148" max="5148" width="4.625" style="17" customWidth="1"/>
    <col min="5149" max="5149" width="7.75" style="17" customWidth="1"/>
    <col min="5150" max="5376" width="9" style="17"/>
    <col min="5377" max="5378" width="1.5" style="17" customWidth="1"/>
    <col min="5379" max="5379" width="16.5" style="17" customWidth="1"/>
    <col min="5380" max="5380" width="9.75" style="17" customWidth="1"/>
    <col min="5381" max="5381" width="5.125" style="17" bestFit="1" customWidth="1"/>
    <col min="5382" max="5383" width="3.625" style="17" customWidth="1"/>
    <col min="5384" max="5393" width="4.625" style="17" customWidth="1"/>
    <col min="5394" max="5395" width="5.5" style="17" customWidth="1"/>
    <col min="5396" max="5396" width="4.25" style="17" customWidth="1"/>
    <col min="5397" max="5397" width="4.25" style="17" bestFit="1" customWidth="1"/>
    <col min="5398" max="5398" width="4.625" style="17" customWidth="1"/>
    <col min="5399" max="5399" width="8" style="17" bestFit="1" customWidth="1"/>
    <col min="5400" max="5400" width="4.625" style="17" customWidth="1"/>
    <col min="5401" max="5401" width="7.75" style="17" customWidth="1"/>
    <col min="5402" max="5402" width="4.625" style="17" customWidth="1"/>
    <col min="5403" max="5403" width="7.75" style="17" customWidth="1"/>
    <col min="5404" max="5404" width="4.625" style="17" customWidth="1"/>
    <col min="5405" max="5405" width="7.75" style="17" customWidth="1"/>
    <col min="5406" max="5632" width="9" style="17"/>
    <col min="5633" max="5634" width="1.5" style="17" customWidth="1"/>
    <col min="5635" max="5635" width="16.5" style="17" customWidth="1"/>
    <col min="5636" max="5636" width="9.75" style="17" customWidth="1"/>
    <col min="5637" max="5637" width="5.125" style="17" bestFit="1" customWidth="1"/>
    <col min="5638" max="5639" width="3.625" style="17" customWidth="1"/>
    <col min="5640" max="5649" width="4.625" style="17" customWidth="1"/>
    <col min="5650" max="5651" width="5.5" style="17" customWidth="1"/>
    <col min="5652" max="5652" width="4.25" style="17" customWidth="1"/>
    <col min="5653" max="5653" width="4.25" style="17" bestFit="1" customWidth="1"/>
    <col min="5654" max="5654" width="4.625" style="17" customWidth="1"/>
    <col min="5655" max="5655" width="8" style="17" bestFit="1" customWidth="1"/>
    <col min="5656" max="5656" width="4.625" style="17" customWidth="1"/>
    <col min="5657" max="5657" width="7.75" style="17" customWidth="1"/>
    <col min="5658" max="5658" width="4.625" style="17" customWidth="1"/>
    <col min="5659" max="5659" width="7.75" style="17" customWidth="1"/>
    <col min="5660" max="5660" width="4.625" style="17" customWidth="1"/>
    <col min="5661" max="5661" width="7.75" style="17" customWidth="1"/>
    <col min="5662" max="5888" width="9" style="17"/>
    <col min="5889" max="5890" width="1.5" style="17" customWidth="1"/>
    <col min="5891" max="5891" width="16.5" style="17" customWidth="1"/>
    <col min="5892" max="5892" width="9.75" style="17" customWidth="1"/>
    <col min="5893" max="5893" width="5.125" style="17" bestFit="1" customWidth="1"/>
    <col min="5894" max="5895" width="3.625" style="17" customWidth="1"/>
    <col min="5896" max="5905" width="4.625" style="17" customWidth="1"/>
    <col min="5906" max="5907" width="5.5" style="17" customWidth="1"/>
    <col min="5908" max="5908" width="4.25" style="17" customWidth="1"/>
    <col min="5909" max="5909" width="4.25" style="17" bestFit="1" customWidth="1"/>
    <col min="5910" max="5910" width="4.625" style="17" customWidth="1"/>
    <col min="5911" max="5911" width="8" style="17" bestFit="1" customWidth="1"/>
    <col min="5912" max="5912" width="4.625" style="17" customWidth="1"/>
    <col min="5913" max="5913" width="7.75" style="17" customWidth="1"/>
    <col min="5914" max="5914" width="4.625" style="17" customWidth="1"/>
    <col min="5915" max="5915" width="7.75" style="17" customWidth="1"/>
    <col min="5916" max="5916" width="4.625" style="17" customWidth="1"/>
    <col min="5917" max="5917" width="7.75" style="17" customWidth="1"/>
    <col min="5918" max="6144" width="9" style="17"/>
    <col min="6145" max="6146" width="1.5" style="17" customWidth="1"/>
    <col min="6147" max="6147" width="16.5" style="17" customWidth="1"/>
    <col min="6148" max="6148" width="9.75" style="17" customWidth="1"/>
    <col min="6149" max="6149" width="5.125" style="17" bestFit="1" customWidth="1"/>
    <col min="6150" max="6151" width="3.625" style="17" customWidth="1"/>
    <col min="6152" max="6161" width="4.625" style="17" customWidth="1"/>
    <col min="6162" max="6163" width="5.5" style="17" customWidth="1"/>
    <col min="6164" max="6164" width="4.25" style="17" customWidth="1"/>
    <col min="6165" max="6165" width="4.25" style="17" bestFit="1" customWidth="1"/>
    <col min="6166" max="6166" width="4.625" style="17" customWidth="1"/>
    <col min="6167" max="6167" width="8" style="17" bestFit="1" customWidth="1"/>
    <col min="6168" max="6168" width="4.625" style="17" customWidth="1"/>
    <col min="6169" max="6169" width="7.75" style="17" customWidth="1"/>
    <col min="6170" max="6170" width="4.625" style="17" customWidth="1"/>
    <col min="6171" max="6171" width="7.75" style="17" customWidth="1"/>
    <col min="6172" max="6172" width="4.625" style="17" customWidth="1"/>
    <col min="6173" max="6173" width="7.75" style="17" customWidth="1"/>
    <col min="6174" max="6400" width="9" style="17"/>
    <col min="6401" max="6402" width="1.5" style="17" customWidth="1"/>
    <col min="6403" max="6403" width="16.5" style="17" customWidth="1"/>
    <col min="6404" max="6404" width="9.75" style="17" customWidth="1"/>
    <col min="6405" max="6405" width="5.125" style="17" bestFit="1" customWidth="1"/>
    <col min="6406" max="6407" width="3.625" style="17" customWidth="1"/>
    <col min="6408" max="6417" width="4.625" style="17" customWidth="1"/>
    <col min="6418" max="6419" width="5.5" style="17" customWidth="1"/>
    <col min="6420" max="6420" width="4.25" style="17" customWidth="1"/>
    <col min="6421" max="6421" width="4.25" style="17" bestFit="1" customWidth="1"/>
    <col min="6422" max="6422" width="4.625" style="17" customWidth="1"/>
    <col min="6423" max="6423" width="8" style="17" bestFit="1" customWidth="1"/>
    <col min="6424" max="6424" width="4.625" style="17" customWidth="1"/>
    <col min="6425" max="6425" width="7.75" style="17" customWidth="1"/>
    <col min="6426" max="6426" width="4.625" style="17" customWidth="1"/>
    <col min="6427" max="6427" width="7.75" style="17" customWidth="1"/>
    <col min="6428" max="6428" width="4.625" style="17" customWidth="1"/>
    <col min="6429" max="6429" width="7.75" style="17" customWidth="1"/>
    <col min="6430" max="6656" width="9" style="17"/>
    <col min="6657" max="6658" width="1.5" style="17" customWidth="1"/>
    <col min="6659" max="6659" width="16.5" style="17" customWidth="1"/>
    <col min="6660" max="6660" width="9.75" style="17" customWidth="1"/>
    <col min="6661" max="6661" width="5.125" style="17" bestFit="1" customWidth="1"/>
    <col min="6662" max="6663" width="3.625" style="17" customWidth="1"/>
    <col min="6664" max="6673" width="4.625" style="17" customWidth="1"/>
    <col min="6674" max="6675" width="5.5" style="17" customWidth="1"/>
    <col min="6676" max="6676" width="4.25" style="17" customWidth="1"/>
    <col min="6677" max="6677" width="4.25" style="17" bestFit="1" customWidth="1"/>
    <col min="6678" max="6678" width="4.625" style="17" customWidth="1"/>
    <col min="6679" max="6679" width="8" style="17" bestFit="1" customWidth="1"/>
    <col min="6680" max="6680" width="4.625" style="17" customWidth="1"/>
    <col min="6681" max="6681" width="7.75" style="17" customWidth="1"/>
    <col min="6682" max="6682" width="4.625" style="17" customWidth="1"/>
    <col min="6683" max="6683" width="7.75" style="17" customWidth="1"/>
    <col min="6684" max="6684" width="4.625" style="17" customWidth="1"/>
    <col min="6685" max="6685" width="7.75" style="17" customWidth="1"/>
    <col min="6686" max="6912" width="9" style="17"/>
    <col min="6913" max="6914" width="1.5" style="17" customWidth="1"/>
    <col min="6915" max="6915" width="16.5" style="17" customWidth="1"/>
    <col min="6916" max="6916" width="9.75" style="17" customWidth="1"/>
    <col min="6917" max="6917" width="5.125" style="17" bestFit="1" customWidth="1"/>
    <col min="6918" max="6919" width="3.625" style="17" customWidth="1"/>
    <col min="6920" max="6929" width="4.625" style="17" customWidth="1"/>
    <col min="6930" max="6931" width="5.5" style="17" customWidth="1"/>
    <col min="6932" max="6932" width="4.25" style="17" customWidth="1"/>
    <col min="6933" max="6933" width="4.25" style="17" bestFit="1" customWidth="1"/>
    <col min="6934" max="6934" width="4.625" style="17" customWidth="1"/>
    <col min="6935" max="6935" width="8" style="17" bestFit="1" customWidth="1"/>
    <col min="6936" max="6936" width="4.625" style="17" customWidth="1"/>
    <col min="6937" max="6937" width="7.75" style="17" customWidth="1"/>
    <col min="6938" max="6938" width="4.625" style="17" customWidth="1"/>
    <col min="6939" max="6939" width="7.75" style="17" customWidth="1"/>
    <col min="6940" max="6940" width="4.625" style="17" customWidth="1"/>
    <col min="6941" max="6941" width="7.75" style="17" customWidth="1"/>
    <col min="6942" max="7168" width="9" style="17"/>
    <col min="7169" max="7170" width="1.5" style="17" customWidth="1"/>
    <col min="7171" max="7171" width="16.5" style="17" customWidth="1"/>
    <col min="7172" max="7172" width="9.75" style="17" customWidth="1"/>
    <col min="7173" max="7173" width="5.125" style="17" bestFit="1" customWidth="1"/>
    <col min="7174" max="7175" width="3.625" style="17" customWidth="1"/>
    <col min="7176" max="7185" width="4.625" style="17" customWidth="1"/>
    <col min="7186" max="7187" width="5.5" style="17" customWidth="1"/>
    <col min="7188" max="7188" width="4.25" style="17" customWidth="1"/>
    <col min="7189" max="7189" width="4.25" style="17" bestFit="1" customWidth="1"/>
    <col min="7190" max="7190" width="4.625" style="17" customWidth="1"/>
    <col min="7191" max="7191" width="8" style="17" bestFit="1" customWidth="1"/>
    <col min="7192" max="7192" width="4.625" style="17" customWidth="1"/>
    <col min="7193" max="7193" width="7.75" style="17" customWidth="1"/>
    <col min="7194" max="7194" width="4.625" style="17" customWidth="1"/>
    <col min="7195" max="7195" width="7.75" style="17" customWidth="1"/>
    <col min="7196" max="7196" width="4.625" style="17" customWidth="1"/>
    <col min="7197" max="7197" width="7.75" style="17" customWidth="1"/>
    <col min="7198" max="7424" width="9" style="17"/>
    <col min="7425" max="7426" width="1.5" style="17" customWidth="1"/>
    <col min="7427" max="7427" width="16.5" style="17" customWidth="1"/>
    <col min="7428" max="7428" width="9.75" style="17" customWidth="1"/>
    <col min="7429" max="7429" width="5.125" style="17" bestFit="1" customWidth="1"/>
    <col min="7430" max="7431" width="3.625" style="17" customWidth="1"/>
    <col min="7432" max="7441" width="4.625" style="17" customWidth="1"/>
    <col min="7442" max="7443" width="5.5" style="17" customWidth="1"/>
    <col min="7444" max="7444" width="4.25" style="17" customWidth="1"/>
    <col min="7445" max="7445" width="4.25" style="17" bestFit="1" customWidth="1"/>
    <col min="7446" max="7446" width="4.625" style="17" customWidth="1"/>
    <col min="7447" max="7447" width="8" style="17" bestFit="1" customWidth="1"/>
    <col min="7448" max="7448" width="4.625" style="17" customWidth="1"/>
    <col min="7449" max="7449" width="7.75" style="17" customWidth="1"/>
    <col min="7450" max="7450" width="4.625" style="17" customWidth="1"/>
    <col min="7451" max="7451" width="7.75" style="17" customWidth="1"/>
    <col min="7452" max="7452" width="4.625" style="17" customWidth="1"/>
    <col min="7453" max="7453" width="7.75" style="17" customWidth="1"/>
    <col min="7454" max="7680" width="9" style="17"/>
    <col min="7681" max="7682" width="1.5" style="17" customWidth="1"/>
    <col min="7683" max="7683" width="16.5" style="17" customWidth="1"/>
    <col min="7684" max="7684" width="9.75" style="17" customWidth="1"/>
    <col min="7685" max="7685" width="5.125" style="17" bestFit="1" customWidth="1"/>
    <col min="7686" max="7687" width="3.625" style="17" customWidth="1"/>
    <col min="7688" max="7697" width="4.625" style="17" customWidth="1"/>
    <col min="7698" max="7699" width="5.5" style="17" customWidth="1"/>
    <col min="7700" max="7700" width="4.25" style="17" customWidth="1"/>
    <col min="7701" max="7701" width="4.25" style="17" bestFit="1" customWidth="1"/>
    <col min="7702" max="7702" width="4.625" style="17" customWidth="1"/>
    <col min="7703" max="7703" width="8" style="17" bestFit="1" customWidth="1"/>
    <col min="7704" max="7704" width="4.625" style="17" customWidth="1"/>
    <col min="7705" max="7705" width="7.75" style="17" customWidth="1"/>
    <col min="7706" max="7706" width="4.625" style="17" customWidth="1"/>
    <col min="7707" max="7707" width="7.75" style="17" customWidth="1"/>
    <col min="7708" max="7708" width="4.625" style="17" customWidth="1"/>
    <col min="7709" max="7709" width="7.75" style="17" customWidth="1"/>
    <col min="7710" max="7936" width="9" style="17"/>
    <col min="7937" max="7938" width="1.5" style="17" customWidth="1"/>
    <col min="7939" max="7939" width="16.5" style="17" customWidth="1"/>
    <col min="7940" max="7940" width="9.75" style="17" customWidth="1"/>
    <col min="7941" max="7941" width="5.125" style="17" bestFit="1" customWidth="1"/>
    <col min="7942" max="7943" width="3.625" style="17" customWidth="1"/>
    <col min="7944" max="7953" width="4.625" style="17" customWidth="1"/>
    <col min="7954" max="7955" width="5.5" style="17" customWidth="1"/>
    <col min="7956" max="7956" width="4.25" style="17" customWidth="1"/>
    <col min="7957" max="7957" width="4.25" style="17" bestFit="1" customWidth="1"/>
    <col min="7958" max="7958" width="4.625" style="17" customWidth="1"/>
    <col min="7959" max="7959" width="8" style="17" bestFit="1" customWidth="1"/>
    <col min="7960" max="7960" width="4.625" style="17" customWidth="1"/>
    <col min="7961" max="7961" width="7.75" style="17" customWidth="1"/>
    <col min="7962" max="7962" width="4.625" style="17" customWidth="1"/>
    <col min="7963" max="7963" width="7.75" style="17" customWidth="1"/>
    <col min="7964" max="7964" width="4.625" style="17" customWidth="1"/>
    <col min="7965" max="7965" width="7.75" style="17" customWidth="1"/>
    <col min="7966" max="8192" width="9" style="17"/>
    <col min="8193" max="8194" width="1.5" style="17" customWidth="1"/>
    <col min="8195" max="8195" width="16.5" style="17" customWidth="1"/>
    <col min="8196" max="8196" width="9.75" style="17" customWidth="1"/>
    <col min="8197" max="8197" width="5.125" style="17" bestFit="1" customWidth="1"/>
    <col min="8198" max="8199" width="3.625" style="17" customWidth="1"/>
    <col min="8200" max="8209" width="4.625" style="17" customWidth="1"/>
    <col min="8210" max="8211" width="5.5" style="17" customWidth="1"/>
    <col min="8212" max="8212" width="4.25" style="17" customWidth="1"/>
    <col min="8213" max="8213" width="4.25" style="17" bestFit="1" customWidth="1"/>
    <col min="8214" max="8214" width="4.625" style="17" customWidth="1"/>
    <col min="8215" max="8215" width="8" style="17" bestFit="1" customWidth="1"/>
    <col min="8216" max="8216" width="4.625" style="17" customWidth="1"/>
    <col min="8217" max="8217" width="7.75" style="17" customWidth="1"/>
    <col min="8218" max="8218" width="4.625" style="17" customWidth="1"/>
    <col min="8219" max="8219" width="7.75" style="17" customWidth="1"/>
    <col min="8220" max="8220" width="4.625" style="17" customWidth="1"/>
    <col min="8221" max="8221" width="7.75" style="17" customWidth="1"/>
    <col min="8222" max="8448" width="9" style="17"/>
    <col min="8449" max="8450" width="1.5" style="17" customWidth="1"/>
    <col min="8451" max="8451" width="16.5" style="17" customWidth="1"/>
    <col min="8452" max="8452" width="9.75" style="17" customWidth="1"/>
    <col min="8453" max="8453" width="5.125" style="17" bestFit="1" customWidth="1"/>
    <col min="8454" max="8455" width="3.625" style="17" customWidth="1"/>
    <col min="8456" max="8465" width="4.625" style="17" customWidth="1"/>
    <col min="8466" max="8467" width="5.5" style="17" customWidth="1"/>
    <col min="8468" max="8468" width="4.25" style="17" customWidth="1"/>
    <col min="8469" max="8469" width="4.25" style="17" bestFit="1" customWidth="1"/>
    <col min="8470" max="8470" width="4.625" style="17" customWidth="1"/>
    <col min="8471" max="8471" width="8" style="17" bestFit="1" customWidth="1"/>
    <col min="8472" max="8472" width="4.625" style="17" customWidth="1"/>
    <col min="8473" max="8473" width="7.75" style="17" customWidth="1"/>
    <col min="8474" max="8474" width="4.625" style="17" customWidth="1"/>
    <col min="8475" max="8475" width="7.75" style="17" customWidth="1"/>
    <col min="8476" max="8476" width="4.625" style="17" customWidth="1"/>
    <col min="8477" max="8477" width="7.75" style="17" customWidth="1"/>
    <col min="8478" max="8704" width="9" style="17"/>
    <col min="8705" max="8706" width="1.5" style="17" customWidth="1"/>
    <col min="8707" max="8707" width="16.5" style="17" customWidth="1"/>
    <col min="8708" max="8708" width="9.75" style="17" customWidth="1"/>
    <col min="8709" max="8709" width="5.125" style="17" bestFit="1" customWidth="1"/>
    <col min="8710" max="8711" width="3.625" style="17" customWidth="1"/>
    <col min="8712" max="8721" width="4.625" style="17" customWidth="1"/>
    <col min="8722" max="8723" width="5.5" style="17" customWidth="1"/>
    <col min="8724" max="8724" width="4.25" style="17" customWidth="1"/>
    <col min="8725" max="8725" width="4.25" style="17" bestFit="1" customWidth="1"/>
    <col min="8726" max="8726" width="4.625" style="17" customWidth="1"/>
    <col min="8727" max="8727" width="8" style="17" bestFit="1" customWidth="1"/>
    <col min="8728" max="8728" width="4.625" style="17" customWidth="1"/>
    <col min="8729" max="8729" width="7.75" style="17" customWidth="1"/>
    <col min="8730" max="8730" width="4.625" style="17" customWidth="1"/>
    <col min="8731" max="8731" width="7.75" style="17" customWidth="1"/>
    <col min="8732" max="8732" width="4.625" style="17" customWidth="1"/>
    <col min="8733" max="8733" width="7.75" style="17" customWidth="1"/>
    <col min="8734" max="8960" width="9" style="17"/>
    <col min="8961" max="8962" width="1.5" style="17" customWidth="1"/>
    <col min="8963" max="8963" width="16.5" style="17" customWidth="1"/>
    <col min="8964" max="8964" width="9.75" style="17" customWidth="1"/>
    <col min="8965" max="8965" width="5.125" style="17" bestFit="1" customWidth="1"/>
    <col min="8966" max="8967" width="3.625" style="17" customWidth="1"/>
    <col min="8968" max="8977" width="4.625" style="17" customWidth="1"/>
    <col min="8978" max="8979" width="5.5" style="17" customWidth="1"/>
    <col min="8980" max="8980" width="4.25" style="17" customWidth="1"/>
    <col min="8981" max="8981" width="4.25" style="17" bestFit="1" customWidth="1"/>
    <col min="8982" max="8982" width="4.625" style="17" customWidth="1"/>
    <col min="8983" max="8983" width="8" style="17" bestFit="1" customWidth="1"/>
    <col min="8984" max="8984" width="4.625" style="17" customWidth="1"/>
    <col min="8985" max="8985" width="7.75" style="17" customWidth="1"/>
    <col min="8986" max="8986" width="4.625" style="17" customWidth="1"/>
    <col min="8987" max="8987" width="7.75" style="17" customWidth="1"/>
    <col min="8988" max="8988" width="4.625" style="17" customWidth="1"/>
    <col min="8989" max="8989" width="7.75" style="17" customWidth="1"/>
    <col min="8990" max="9216" width="9" style="17"/>
    <col min="9217" max="9218" width="1.5" style="17" customWidth="1"/>
    <col min="9219" max="9219" width="16.5" style="17" customWidth="1"/>
    <col min="9220" max="9220" width="9.75" style="17" customWidth="1"/>
    <col min="9221" max="9221" width="5.125" style="17" bestFit="1" customWidth="1"/>
    <col min="9222" max="9223" width="3.625" style="17" customWidth="1"/>
    <col min="9224" max="9233" width="4.625" style="17" customWidth="1"/>
    <col min="9234" max="9235" width="5.5" style="17" customWidth="1"/>
    <col min="9236" max="9236" width="4.25" style="17" customWidth="1"/>
    <col min="9237" max="9237" width="4.25" style="17" bestFit="1" customWidth="1"/>
    <col min="9238" max="9238" width="4.625" style="17" customWidth="1"/>
    <col min="9239" max="9239" width="8" style="17" bestFit="1" customWidth="1"/>
    <col min="9240" max="9240" width="4.625" style="17" customWidth="1"/>
    <col min="9241" max="9241" width="7.75" style="17" customWidth="1"/>
    <col min="9242" max="9242" width="4.625" style="17" customWidth="1"/>
    <col min="9243" max="9243" width="7.75" style="17" customWidth="1"/>
    <col min="9244" max="9244" width="4.625" style="17" customWidth="1"/>
    <col min="9245" max="9245" width="7.75" style="17" customWidth="1"/>
    <col min="9246" max="9472" width="9" style="17"/>
    <col min="9473" max="9474" width="1.5" style="17" customWidth="1"/>
    <col min="9475" max="9475" width="16.5" style="17" customWidth="1"/>
    <col min="9476" max="9476" width="9.75" style="17" customWidth="1"/>
    <col min="9477" max="9477" width="5.125" style="17" bestFit="1" customWidth="1"/>
    <col min="9478" max="9479" width="3.625" style="17" customWidth="1"/>
    <col min="9480" max="9489" width="4.625" style="17" customWidth="1"/>
    <col min="9490" max="9491" width="5.5" style="17" customWidth="1"/>
    <col min="9492" max="9492" width="4.25" style="17" customWidth="1"/>
    <col min="9493" max="9493" width="4.25" style="17" bestFit="1" customWidth="1"/>
    <col min="9494" max="9494" width="4.625" style="17" customWidth="1"/>
    <col min="9495" max="9495" width="8" style="17" bestFit="1" customWidth="1"/>
    <col min="9496" max="9496" width="4.625" style="17" customWidth="1"/>
    <col min="9497" max="9497" width="7.75" style="17" customWidth="1"/>
    <col min="9498" max="9498" width="4.625" style="17" customWidth="1"/>
    <col min="9499" max="9499" width="7.75" style="17" customWidth="1"/>
    <col min="9500" max="9500" width="4.625" style="17" customWidth="1"/>
    <col min="9501" max="9501" width="7.75" style="17" customWidth="1"/>
    <col min="9502" max="9728" width="9" style="17"/>
    <col min="9729" max="9730" width="1.5" style="17" customWidth="1"/>
    <col min="9731" max="9731" width="16.5" style="17" customWidth="1"/>
    <col min="9732" max="9732" width="9.75" style="17" customWidth="1"/>
    <col min="9733" max="9733" width="5.125" style="17" bestFit="1" customWidth="1"/>
    <col min="9734" max="9735" width="3.625" style="17" customWidth="1"/>
    <col min="9736" max="9745" width="4.625" style="17" customWidth="1"/>
    <col min="9746" max="9747" width="5.5" style="17" customWidth="1"/>
    <col min="9748" max="9748" width="4.25" style="17" customWidth="1"/>
    <col min="9749" max="9749" width="4.25" style="17" bestFit="1" customWidth="1"/>
    <col min="9750" max="9750" width="4.625" style="17" customWidth="1"/>
    <col min="9751" max="9751" width="8" style="17" bestFit="1" customWidth="1"/>
    <col min="9752" max="9752" width="4.625" style="17" customWidth="1"/>
    <col min="9753" max="9753" width="7.75" style="17" customWidth="1"/>
    <col min="9754" max="9754" width="4.625" style="17" customWidth="1"/>
    <col min="9755" max="9755" width="7.75" style="17" customWidth="1"/>
    <col min="9756" max="9756" width="4.625" style="17" customWidth="1"/>
    <col min="9757" max="9757" width="7.75" style="17" customWidth="1"/>
    <col min="9758" max="9984" width="9" style="17"/>
    <col min="9985" max="9986" width="1.5" style="17" customWidth="1"/>
    <col min="9987" max="9987" width="16.5" style="17" customWidth="1"/>
    <col min="9988" max="9988" width="9.75" style="17" customWidth="1"/>
    <col min="9989" max="9989" width="5.125" style="17" bestFit="1" customWidth="1"/>
    <col min="9990" max="9991" width="3.625" style="17" customWidth="1"/>
    <col min="9992" max="10001" width="4.625" style="17" customWidth="1"/>
    <col min="10002" max="10003" width="5.5" style="17" customWidth="1"/>
    <col min="10004" max="10004" width="4.25" style="17" customWidth="1"/>
    <col min="10005" max="10005" width="4.25" style="17" bestFit="1" customWidth="1"/>
    <col min="10006" max="10006" width="4.625" style="17" customWidth="1"/>
    <col min="10007" max="10007" width="8" style="17" bestFit="1" customWidth="1"/>
    <col min="10008" max="10008" width="4.625" style="17" customWidth="1"/>
    <col min="10009" max="10009" width="7.75" style="17" customWidth="1"/>
    <col min="10010" max="10010" width="4.625" style="17" customWidth="1"/>
    <col min="10011" max="10011" width="7.75" style="17" customWidth="1"/>
    <col min="10012" max="10012" width="4.625" style="17" customWidth="1"/>
    <col min="10013" max="10013" width="7.75" style="17" customWidth="1"/>
    <col min="10014" max="10240" width="9" style="17"/>
    <col min="10241" max="10242" width="1.5" style="17" customWidth="1"/>
    <col min="10243" max="10243" width="16.5" style="17" customWidth="1"/>
    <col min="10244" max="10244" width="9.75" style="17" customWidth="1"/>
    <col min="10245" max="10245" width="5.125" style="17" bestFit="1" customWidth="1"/>
    <col min="10246" max="10247" width="3.625" style="17" customWidth="1"/>
    <col min="10248" max="10257" width="4.625" style="17" customWidth="1"/>
    <col min="10258" max="10259" width="5.5" style="17" customWidth="1"/>
    <col min="10260" max="10260" width="4.25" style="17" customWidth="1"/>
    <col min="10261" max="10261" width="4.25" style="17" bestFit="1" customWidth="1"/>
    <col min="10262" max="10262" width="4.625" style="17" customWidth="1"/>
    <col min="10263" max="10263" width="8" style="17" bestFit="1" customWidth="1"/>
    <col min="10264" max="10264" width="4.625" style="17" customWidth="1"/>
    <col min="10265" max="10265" width="7.75" style="17" customWidth="1"/>
    <col min="10266" max="10266" width="4.625" style="17" customWidth="1"/>
    <col min="10267" max="10267" width="7.75" style="17" customWidth="1"/>
    <col min="10268" max="10268" width="4.625" style="17" customWidth="1"/>
    <col min="10269" max="10269" width="7.75" style="17" customWidth="1"/>
    <col min="10270" max="10496" width="9" style="17"/>
    <col min="10497" max="10498" width="1.5" style="17" customWidth="1"/>
    <col min="10499" max="10499" width="16.5" style="17" customWidth="1"/>
    <col min="10500" max="10500" width="9.75" style="17" customWidth="1"/>
    <col min="10501" max="10501" width="5.125" style="17" bestFit="1" customWidth="1"/>
    <col min="10502" max="10503" width="3.625" style="17" customWidth="1"/>
    <col min="10504" max="10513" width="4.625" style="17" customWidth="1"/>
    <col min="10514" max="10515" width="5.5" style="17" customWidth="1"/>
    <col min="10516" max="10516" width="4.25" style="17" customWidth="1"/>
    <col min="10517" max="10517" width="4.25" style="17" bestFit="1" customWidth="1"/>
    <col min="10518" max="10518" width="4.625" style="17" customWidth="1"/>
    <col min="10519" max="10519" width="8" style="17" bestFit="1" customWidth="1"/>
    <col min="10520" max="10520" width="4.625" style="17" customWidth="1"/>
    <col min="10521" max="10521" width="7.75" style="17" customWidth="1"/>
    <col min="10522" max="10522" width="4.625" style="17" customWidth="1"/>
    <col min="10523" max="10523" width="7.75" style="17" customWidth="1"/>
    <col min="10524" max="10524" width="4.625" style="17" customWidth="1"/>
    <col min="10525" max="10525" width="7.75" style="17" customWidth="1"/>
    <col min="10526" max="10752" width="9" style="17"/>
    <col min="10753" max="10754" width="1.5" style="17" customWidth="1"/>
    <col min="10755" max="10755" width="16.5" style="17" customWidth="1"/>
    <col min="10756" max="10756" width="9.75" style="17" customWidth="1"/>
    <col min="10757" max="10757" width="5.125" style="17" bestFit="1" customWidth="1"/>
    <col min="10758" max="10759" width="3.625" style="17" customWidth="1"/>
    <col min="10760" max="10769" width="4.625" style="17" customWidth="1"/>
    <col min="10770" max="10771" width="5.5" style="17" customWidth="1"/>
    <col min="10772" max="10772" width="4.25" style="17" customWidth="1"/>
    <col min="10773" max="10773" width="4.25" style="17" bestFit="1" customWidth="1"/>
    <col min="10774" max="10774" width="4.625" style="17" customWidth="1"/>
    <col min="10775" max="10775" width="8" style="17" bestFit="1" customWidth="1"/>
    <col min="10776" max="10776" width="4.625" style="17" customWidth="1"/>
    <col min="10777" max="10777" width="7.75" style="17" customWidth="1"/>
    <col min="10778" max="10778" width="4.625" style="17" customWidth="1"/>
    <col min="10779" max="10779" width="7.75" style="17" customWidth="1"/>
    <col min="10780" max="10780" width="4.625" style="17" customWidth="1"/>
    <col min="10781" max="10781" width="7.75" style="17" customWidth="1"/>
    <col min="10782" max="11008" width="9" style="17"/>
    <col min="11009" max="11010" width="1.5" style="17" customWidth="1"/>
    <col min="11011" max="11011" width="16.5" style="17" customWidth="1"/>
    <col min="11012" max="11012" width="9.75" style="17" customWidth="1"/>
    <col min="11013" max="11013" width="5.125" style="17" bestFit="1" customWidth="1"/>
    <col min="11014" max="11015" width="3.625" style="17" customWidth="1"/>
    <col min="11016" max="11025" width="4.625" style="17" customWidth="1"/>
    <col min="11026" max="11027" width="5.5" style="17" customWidth="1"/>
    <col min="11028" max="11028" width="4.25" style="17" customWidth="1"/>
    <col min="11029" max="11029" width="4.25" style="17" bestFit="1" customWidth="1"/>
    <col min="11030" max="11030" width="4.625" style="17" customWidth="1"/>
    <col min="11031" max="11031" width="8" style="17" bestFit="1" customWidth="1"/>
    <col min="11032" max="11032" width="4.625" style="17" customWidth="1"/>
    <col min="11033" max="11033" width="7.75" style="17" customWidth="1"/>
    <col min="11034" max="11034" width="4.625" style="17" customWidth="1"/>
    <col min="11035" max="11035" width="7.75" style="17" customWidth="1"/>
    <col min="11036" max="11036" width="4.625" style="17" customWidth="1"/>
    <col min="11037" max="11037" width="7.75" style="17" customWidth="1"/>
    <col min="11038" max="11264" width="9" style="17"/>
    <col min="11265" max="11266" width="1.5" style="17" customWidth="1"/>
    <col min="11267" max="11267" width="16.5" style="17" customWidth="1"/>
    <col min="11268" max="11268" width="9.75" style="17" customWidth="1"/>
    <col min="11269" max="11269" width="5.125" style="17" bestFit="1" customWidth="1"/>
    <col min="11270" max="11271" width="3.625" style="17" customWidth="1"/>
    <col min="11272" max="11281" width="4.625" style="17" customWidth="1"/>
    <col min="11282" max="11283" width="5.5" style="17" customWidth="1"/>
    <col min="11284" max="11284" width="4.25" style="17" customWidth="1"/>
    <col min="11285" max="11285" width="4.25" style="17" bestFit="1" customWidth="1"/>
    <col min="11286" max="11286" width="4.625" style="17" customWidth="1"/>
    <col min="11287" max="11287" width="8" style="17" bestFit="1" customWidth="1"/>
    <col min="11288" max="11288" width="4.625" style="17" customWidth="1"/>
    <col min="11289" max="11289" width="7.75" style="17" customWidth="1"/>
    <col min="11290" max="11290" width="4.625" style="17" customWidth="1"/>
    <col min="11291" max="11291" width="7.75" style="17" customWidth="1"/>
    <col min="11292" max="11292" width="4.625" style="17" customWidth="1"/>
    <col min="11293" max="11293" width="7.75" style="17" customWidth="1"/>
    <col min="11294" max="11520" width="9" style="17"/>
    <col min="11521" max="11522" width="1.5" style="17" customWidth="1"/>
    <col min="11523" max="11523" width="16.5" style="17" customWidth="1"/>
    <col min="11524" max="11524" width="9.75" style="17" customWidth="1"/>
    <col min="11525" max="11525" width="5.125" style="17" bestFit="1" customWidth="1"/>
    <col min="11526" max="11527" width="3.625" style="17" customWidth="1"/>
    <col min="11528" max="11537" width="4.625" style="17" customWidth="1"/>
    <col min="11538" max="11539" width="5.5" style="17" customWidth="1"/>
    <col min="11540" max="11540" width="4.25" style="17" customWidth="1"/>
    <col min="11541" max="11541" width="4.25" style="17" bestFit="1" customWidth="1"/>
    <col min="11542" max="11542" width="4.625" style="17" customWidth="1"/>
    <col min="11543" max="11543" width="8" style="17" bestFit="1" customWidth="1"/>
    <col min="11544" max="11544" width="4.625" style="17" customWidth="1"/>
    <col min="11545" max="11545" width="7.75" style="17" customWidth="1"/>
    <col min="11546" max="11546" width="4.625" style="17" customWidth="1"/>
    <col min="11547" max="11547" width="7.75" style="17" customWidth="1"/>
    <col min="11548" max="11548" width="4.625" style="17" customWidth="1"/>
    <col min="11549" max="11549" width="7.75" style="17" customWidth="1"/>
    <col min="11550" max="11776" width="9" style="17"/>
    <col min="11777" max="11778" width="1.5" style="17" customWidth="1"/>
    <col min="11779" max="11779" width="16.5" style="17" customWidth="1"/>
    <col min="11780" max="11780" width="9.75" style="17" customWidth="1"/>
    <col min="11781" max="11781" width="5.125" style="17" bestFit="1" customWidth="1"/>
    <col min="11782" max="11783" width="3.625" style="17" customWidth="1"/>
    <col min="11784" max="11793" width="4.625" style="17" customWidth="1"/>
    <col min="11794" max="11795" width="5.5" style="17" customWidth="1"/>
    <col min="11796" max="11796" width="4.25" style="17" customWidth="1"/>
    <col min="11797" max="11797" width="4.25" style="17" bestFit="1" customWidth="1"/>
    <col min="11798" max="11798" width="4.625" style="17" customWidth="1"/>
    <col min="11799" max="11799" width="8" style="17" bestFit="1" customWidth="1"/>
    <col min="11800" max="11800" width="4.625" style="17" customWidth="1"/>
    <col min="11801" max="11801" width="7.75" style="17" customWidth="1"/>
    <col min="11802" max="11802" width="4.625" style="17" customWidth="1"/>
    <col min="11803" max="11803" width="7.75" style="17" customWidth="1"/>
    <col min="11804" max="11804" width="4.625" style="17" customWidth="1"/>
    <col min="11805" max="11805" width="7.75" style="17" customWidth="1"/>
    <col min="11806" max="12032" width="9" style="17"/>
    <col min="12033" max="12034" width="1.5" style="17" customWidth="1"/>
    <col min="12035" max="12035" width="16.5" style="17" customWidth="1"/>
    <col min="12036" max="12036" width="9.75" style="17" customWidth="1"/>
    <col min="12037" max="12037" width="5.125" style="17" bestFit="1" customWidth="1"/>
    <col min="12038" max="12039" width="3.625" style="17" customWidth="1"/>
    <col min="12040" max="12049" width="4.625" style="17" customWidth="1"/>
    <col min="12050" max="12051" width="5.5" style="17" customWidth="1"/>
    <col min="12052" max="12052" width="4.25" style="17" customWidth="1"/>
    <col min="12053" max="12053" width="4.25" style="17" bestFit="1" customWidth="1"/>
    <col min="12054" max="12054" width="4.625" style="17" customWidth="1"/>
    <col min="12055" max="12055" width="8" style="17" bestFit="1" customWidth="1"/>
    <col min="12056" max="12056" width="4.625" style="17" customWidth="1"/>
    <col min="12057" max="12057" width="7.75" style="17" customWidth="1"/>
    <col min="12058" max="12058" width="4.625" style="17" customWidth="1"/>
    <col min="12059" max="12059" width="7.75" style="17" customWidth="1"/>
    <col min="12060" max="12060" width="4.625" style="17" customWidth="1"/>
    <col min="12061" max="12061" width="7.75" style="17" customWidth="1"/>
    <col min="12062" max="12288" width="9" style="17"/>
    <col min="12289" max="12290" width="1.5" style="17" customWidth="1"/>
    <col min="12291" max="12291" width="16.5" style="17" customWidth="1"/>
    <col min="12292" max="12292" width="9.75" style="17" customWidth="1"/>
    <col min="12293" max="12293" width="5.125" style="17" bestFit="1" customWidth="1"/>
    <col min="12294" max="12295" width="3.625" style="17" customWidth="1"/>
    <col min="12296" max="12305" width="4.625" style="17" customWidth="1"/>
    <col min="12306" max="12307" width="5.5" style="17" customWidth="1"/>
    <col min="12308" max="12308" width="4.25" style="17" customWidth="1"/>
    <col min="12309" max="12309" width="4.25" style="17" bestFit="1" customWidth="1"/>
    <col min="12310" max="12310" width="4.625" style="17" customWidth="1"/>
    <col min="12311" max="12311" width="8" style="17" bestFit="1" customWidth="1"/>
    <col min="12312" max="12312" width="4.625" style="17" customWidth="1"/>
    <col min="12313" max="12313" width="7.75" style="17" customWidth="1"/>
    <col min="12314" max="12314" width="4.625" style="17" customWidth="1"/>
    <col min="12315" max="12315" width="7.75" style="17" customWidth="1"/>
    <col min="12316" max="12316" width="4.625" style="17" customWidth="1"/>
    <col min="12317" max="12317" width="7.75" style="17" customWidth="1"/>
    <col min="12318" max="12544" width="9" style="17"/>
    <col min="12545" max="12546" width="1.5" style="17" customWidth="1"/>
    <col min="12547" max="12547" width="16.5" style="17" customWidth="1"/>
    <col min="12548" max="12548" width="9.75" style="17" customWidth="1"/>
    <col min="12549" max="12549" width="5.125" style="17" bestFit="1" customWidth="1"/>
    <col min="12550" max="12551" width="3.625" style="17" customWidth="1"/>
    <col min="12552" max="12561" width="4.625" style="17" customWidth="1"/>
    <col min="12562" max="12563" width="5.5" style="17" customWidth="1"/>
    <col min="12564" max="12564" width="4.25" style="17" customWidth="1"/>
    <col min="12565" max="12565" width="4.25" style="17" bestFit="1" customWidth="1"/>
    <col min="12566" max="12566" width="4.625" style="17" customWidth="1"/>
    <col min="12567" max="12567" width="8" style="17" bestFit="1" customWidth="1"/>
    <col min="12568" max="12568" width="4.625" style="17" customWidth="1"/>
    <col min="12569" max="12569" width="7.75" style="17" customWidth="1"/>
    <col min="12570" max="12570" width="4.625" style="17" customWidth="1"/>
    <col min="12571" max="12571" width="7.75" style="17" customWidth="1"/>
    <col min="12572" max="12572" width="4.625" style="17" customWidth="1"/>
    <col min="12573" max="12573" width="7.75" style="17" customWidth="1"/>
    <col min="12574" max="12800" width="9" style="17"/>
    <col min="12801" max="12802" width="1.5" style="17" customWidth="1"/>
    <col min="12803" max="12803" width="16.5" style="17" customWidth="1"/>
    <col min="12804" max="12804" width="9.75" style="17" customWidth="1"/>
    <col min="12805" max="12805" width="5.125" style="17" bestFit="1" customWidth="1"/>
    <col min="12806" max="12807" width="3.625" style="17" customWidth="1"/>
    <col min="12808" max="12817" width="4.625" style="17" customWidth="1"/>
    <col min="12818" max="12819" width="5.5" style="17" customWidth="1"/>
    <col min="12820" max="12820" width="4.25" style="17" customWidth="1"/>
    <col min="12821" max="12821" width="4.25" style="17" bestFit="1" customWidth="1"/>
    <col min="12822" max="12822" width="4.625" style="17" customWidth="1"/>
    <col min="12823" max="12823" width="8" style="17" bestFit="1" customWidth="1"/>
    <col min="12824" max="12824" width="4.625" style="17" customWidth="1"/>
    <col min="12825" max="12825" width="7.75" style="17" customWidth="1"/>
    <col min="12826" max="12826" width="4.625" style="17" customWidth="1"/>
    <col min="12827" max="12827" width="7.75" style="17" customWidth="1"/>
    <col min="12828" max="12828" width="4.625" style="17" customWidth="1"/>
    <col min="12829" max="12829" width="7.75" style="17" customWidth="1"/>
    <col min="12830" max="13056" width="9" style="17"/>
    <col min="13057" max="13058" width="1.5" style="17" customWidth="1"/>
    <col min="13059" max="13059" width="16.5" style="17" customWidth="1"/>
    <col min="13060" max="13060" width="9.75" style="17" customWidth="1"/>
    <col min="13061" max="13061" width="5.125" style="17" bestFit="1" customWidth="1"/>
    <col min="13062" max="13063" width="3.625" style="17" customWidth="1"/>
    <col min="13064" max="13073" width="4.625" style="17" customWidth="1"/>
    <col min="13074" max="13075" width="5.5" style="17" customWidth="1"/>
    <col min="13076" max="13076" width="4.25" style="17" customWidth="1"/>
    <col min="13077" max="13077" width="4.25" style="17" bestFit="1" customWidth="1"/>
    <col min="13078" max="13078" width="4.625" style="17" customWidth="1"/>
    <col min="13079" max="13079" width="8" style="17" bestFit="1" customWidth="1"/>
    <col min="13080" max="13080" width="4.625" style="17" customWidth="1"/>
    <col min="13081" max="13081" width="7.75" style="17" customWidth="1"/>
    <col min="13082" max="13082" width="4.625" style="17" customWidth="1"/>
    <col min="13083" max="13083" width="7.75" style="17" customWidth="1"/>
    <col min="13084" max="13084" width="4.625" style="17" customWidth="1"/>
    <col min="13085" max="13085" width="7.75" style="17" customWidth="1"/>
    <col min="13086" max="13312" width="9" style="17"/>
    <col min="13313" max="13314" width="1.5" style="17" customWidth="1"/>
    <col min="13315" max="13315" width="16.5" style="17" customWidth="1"/>
    <col min="13316" max="13316" width="9.75" style="17" customWidth="1"/>
    <col min="13317" max="13317" width="5.125" style="17" bestFit="1" customWidth="1"/>
    <col min="13318" max="13319" width="3.625" style="17" customWidth="1"/>
    <col min="13320" max="13329" width="4.625" style="17" customWidth="1"/>
    <col min="13330" max="13331" width="5.5" style="17" customWidth="1"/>
    <col min="13332" max="13332" width="4.25" style="17" customWidth="1"/>
    <col min="13333" max="13333" width="4.25" style="17" bestFit="1" customWidth="1"/>
    <col min="13334" max="13334" width="4.625" style="17" customWidth="1"/>
    <col min="13335" max="13335" width="8" style="17" bestFit="1" customWidth="1"/>
    <col min="13336" max="13336" width="4.625" style="17" customWidth="1"/>
    <col min="13337" max="13337" width="7.75" style="17" customWidth="1"/>
    <col min="13338" max="13338" width="4.625" style="17" customWidth="1"/>
    <col min="13339" max="13339" width="7.75" style="17" customWidth="1"/>
    <col min="13340" max="13340" width="4.625" style="17" customWidth="1"/>
    <col min="13341" max="13341" width="7.75" style="17" customWidth="1"/>
    <col min="13342" max="13568" width="9" style="17"/>
    <col min="13569" max="13570" width="1.5" style="17" customWidth="1"/>
    <col min="13571" max="13571" width="16.5" style="17" customWidth="1"/>
    <col min="13572" max="13572" width="9.75" style="17" customWidth="1"/>
    <col min="13573" max="13573" width="5.125" style="17" bestFit="1" customWidth="1"/>
    <col min="13574" max="13575" width="3.625" style="17" customWidth="1"/>
    <col min="13576" max="13585" width="4.625" style="17" customWidth="1"/>
    <col min="13586" max="13587" width="5.5" style="17" customWidth="1"/>
    <col min="13588" max="13588" width="4.25" style="17" customWidth="1"/>
    <col min="13589" max="13589" width="4.25" style="17" bestFit="1" customWidth="1"/>
    <col min="13590" max="13590" width="4.625" style="17" customWidth="1"/>
    <col min="13591" max="13591" width="8" style="17" bestFit="1" customWidth="1"/>
    <col min="13592" max="13592" width="4.625" style="17" customWidth="1"/>
    <col min="13593" max="13593" width="7.75" style="17" customWidth="1"/>
    <col min="13594" max="13594" width="4.625" style="17" customWidth="1"/>
    <col min="13595" max="13595" width="7.75" style="17" customWidth="1"/>
    <col min="13596" max="13596" width="4.625" style="17" customWidth="1"/>
    <col min="13597" max="13597" width="7.75" style="17" customWidth="1"/>
    <col min="13598" max="13824" width="9" style="17"/>
    <col min="13825" max="13826" width="1.5" style="17" customWidth="1"/>
    <col min="13827" max="13827" width="16.5" style="17" customWidth="1"/>
    <col min="13828" max="13828" width="9.75" style="17" customWidth="1"/>
    <col min="13829" max="13829" width="5.125" style="17" bestFit="1" customWidth="1"/>
    <col min="13830" max="13831" width="3.625" style="17" customWidth="1"/>
    <col min="13832" max="13841" width="4.625" style="17" customWidth="1"/>
    <col min="13842" max="13843" width="5.5" style="17" customWidth="1"/>
    <col min="13844" max="13844" width="4.25" style="17" customWidth="1"/>
    <col min="13845" max="13845" width="4.25" style="17" bestFit="1" customWidth="1"/>
    <col min="13846" max="13846" width="4.625" style="17" customWidth="1"/>
    <col min="13847" max="13847" width="8" style="17" bestFit="1" customWidth="1"/>
    <col min="13848" max="13848" width="4.625" style="17" customWidth="1"/>
    <col min="13849" max="13849" width="7.75" style="17" customWidth="1"/>
    <col min="13850" max="13850" width="4.625" style="17" customWidth="1"/>
    <col min="13851" max="13851" width="7.75" style="17" customWidth="1"/>
    <col min="13852" max="13852" width="4.625" style="17" customWidth="1"/>
    <col min="13853" max="13853" width="7.75" style="17" customWidth="1"/>
    <col min="13854" max="14080" width="9" style="17"/>
    <col min="14081" max="14082" width="1.5" style="17" customWidth="1"/>
    <col min="14083" max="14083" width="16.5" style="17" customWidth="1"/>
    <col min="14084" max="14084" width="9.75" style="17" customWidth="1"/>
    <col min="14085" max="14085" width="5.125" style="17" bestFit="1" customWidth="1"/>
    <col min="14086" max="14087" width="3.625" style="17" customWidth="1"/>
    <col min="14088" max="14097" width="4.625" style="17" customWidth="1"/>
    <col min="14098" max="14099" width="5.5" style="17" customWidth="1"/>
    <col min="14100" max="14100" width="4.25" style="17" customWidth="1"/>
    <col min="14101" max="14101" width="4.25" style="17" bestFit="1" customWidth="1"/>
    <col min="14102" max="14102" width="4.625" style="17" customWidth="1"/>
    <col min="14103" max="14103" width="8" style="17" bestFit="1" customWidth="1"/>
    <col min="14104" max="14104" width="4.625" style="17" customWidth="1"/>
    <col min="14105" max="14105" width="7.75" style="17" customWidth="1"/>
    <col min="14106" max="14106" width="4.625" style="17" customWidth="1"/>
    <col min="14107" max="14107" width="7.75" style="17" customWidth="1"/>
    <col min="14108" max="14108" width="4.625" style="17" customWidth="1"/>
    <col min="14109" max="14109" width="7.75" style="17" customWidth="1"/>
    <col min="14110" max="14336" width="9" style="17"/>
    <col min="14337" max="14338" width="1.5" style="17" customWidth="1"/>
    <col min="14339" max="14339" width="16.5" style="17" customWidth="1"/>
    <col min="14340" max="14340" width="9.75" style="17" customWidth="1"/>
    <col min="14341" max="14341" width="5.125" style="17" bestFit="1" customWidth="1"/>
    <col min="14342" max="14343" width="3.625" style="17" customWidth="1"/>
    <col min="14344" max="14353" width="4.625" style="17" customWidth="1"/>
    <col min="14354" max="14355" width="5.5" style="17" customWidth="1"/>
    <col min="14356" max="14356" width="4.25" style="17" customWidth="1"/>
    <col min="14357" max="14357" width="4.25" style="17" bestFit="1" customWidth="1"/>
    <col min="14358" max="14358" width="4.625" style="17" customWidth="1"/>
    <col min="14359" max="14359" width="8" style="17" bestFit="1" customWidth="1"/>
    <col min="14360" max="14360" width="4.625" style="17" customWidth="1"/>
    <col min="14361" max="14361" width="7.75" style="17" customWidth="1"/>
    <col min="14362" max="14362" width="4.625" style="17" customWidth="1"/>
    <col min="14363" max="14363" width="7.75" style="17" customWidth="1"/>
    <col min="14364" max="14364" width="4.625" style="17" customWidth="1"/>
    <col min="14365" max="14365" width="7.75" style="17" customWidth="1"/>
    <col min="14366" max="14592" width="9" style="17"/>
    <col min="14593" max="14594" width="1.5" style="17" customWidth="1"/>
    <col min="14595" max="14595" width="16.5" style="17" customWidth="1"/>
    <col min="14596" max="14596" width="9.75" style="17" customWidth="1"/>
    <col min="14597" max="14597" width="5.125" style="17" bestFit="1" customWidth="1"/>
    <col min="14598" max="14599" width="3.625" style="17" customWidth="1"/>
    <col min="14600" max="14609" width="4.625" style="17" customWidth="1"/>
    <col min="14610" max="14611" width="5.5" style="17" customWidth="1"/>
    <col min="14612" max="14612" width="4.25" style="17" customWidth="1"/>
    <col min="14613" max="14613" width="4.25" style="17" bestFit="1" customWidth="1"/>
    <col min="14614" max="14614" width="4.625" style="17" customWidth="1"/>
    <col min="14615" max="14615" width="8" style="17" bestFit="1" customWidth="1"/>
    <col min="14616" max="14616" width="4.625" style="17" customWidth="1"/>
    <col min="14617" max="14617" width="7.75" style="17" customWidth="1"/>
    <col min="14618" max="14618" width="4.625" style="17" customWidth="1"/>
    <col min="14619" max="14619" width="7.75" style="17" customWidth="1"/>
    <col min="14620" max="14620" width="4.625" style="17" customWidth="1"/>
    <col min="14621" max="14621" width="7.75" style="17" customWidth="1"/>
    <col min="14622" max="14848" width="9" style="17"/>
    <col min="14849" max="14850" width="1.5" style="17" customWidth="1"/>
    <col min="14851" max="14851" width="16.5" style="17" customWidth="1"/>
    <col min="14852" max="14852" width="9.75" style="17" customWidth="1"/>
    <col min="14853" max="14853" width="5.125" style="17" bestFit="1" customWidth="1"/>
    <col min="14854" max="14855" width="3.625" style="17" customWidth="1"/>
    <col min="14856" max="14865" width="4.625" style="17" customWidth="1"/>
    <col min="14866" max="14867" width="5.5" style="17" customWidth="1"/>
    <col min="14868" max="14868" width="4.25" style="17" customWidth="1"/>
    <col min="14869" max="14869" width="4.25" style="17" bestFit="1" customWidth="1"/>
    <col min="14870" max="14870" width="4.625" style="17" customWidth="1"/>
    <col min="14871" max="14871" width="8" style="17" bestFit="1" customWidth="1"/>
    <col min="14872" max="14872" width="4.625" style="17" customWidth="1"/>
    <col min="14873" max="14873" width="7.75" style="17" customWidth="1"/>
    <col min="14874" max="14874" width="4.625" style="17" customWidth="1"/>
    <col min="14875" max="14875" width="7.75" style="17" customWidth="1"/>
    <col min="14876" max="14876" width="4.625" style="17" customWidth="1"/>
    <col min="14877" max="14877" width="7.75" style="17" customWidth="1"/>
    <col min="14878" max="15104" width="9" style="17"/>
    <col min="15105" max="15106" width="1.5" style="17" customWidth="1"/>
    <col min="15107" max="15107" width="16.5" style="17" customWidth="1"/>
    <col min="15108" max="15108" width="9.75" style="17" customWidth="1"/>
    <col min="15109" max="15109" width="5.125" style="17" bestFit="1" customWidth="1"/>
    <col min="15110" max="15111" width="3.625" style="17" customWidth="1"/>
    <col min="15112" max="15121" width="4.625" style="17" customWidth="1"/>
    <col min="15122" max="15123" width="5.5" style="17" customWidth="1"/>
    <col min="15124" max="15124" width="4.25" style="17" customWidth="1"/>
    <col min="15125" max="15125" width="4.25" style="17" bestFit="1" customWidth="1"/>
    <col min="15126" max="15126" width="4.625" style="17" customWidth="1"/>
    <col min="15127" max="15127" width="8" style="17" bestFit="1" customWidth="1"/>
    <col min="15128" max="15128" width="4.625" style="17" customWidth="1"/>
    <col min="15129" max="15129" width="7.75" style="17" customWidth="1"/>
    <col min="15130" max="15130" width="4.625" style="17" customWidth="1"/>
    <col min="15131" max="15131" width="7.75" style="17" customWidth="1"/>
    <col min="15132" max="15132" width="4.625" style="17" customWidth="1"/>
    <col min="15133" max="15133" width="7.75" style="17" customWidth="1"/>
    <col min="15134" max="15360" width="9" style="17"/>
    <col min="15361" max="15362" width="1.5" style="17" customWidth="1"/>
    <col min="15363" max="15363" width="16.5" style="17" customWidth="1"/>
    <col min="15364" max="15364" width="9.75" style="17" customWidth="1"/>
    <col min="15365" max="15365" width="5.125" style="17" bestFit="1" customWidth="1"/>
    <col min="15366" max="15367" width="3.625" style="17" customWidth="1"/>
    <col min="15368" max="15377" width="4.625" style="17" customWidth="1"/>
    <col min="15378" max="15379" width="5.5" style="17" customWidth="1"/>
    <col min="15380" max="15380" width="4.25" style="17" customWidth="1"/>
    <col min="15381" max="15381" width="4.25" style="17" bestFit="1" customWidth="1"/>
    <col min="15382" max="15382" width="4.625" style="17" customWidth="1"/>
    <col min="15383" max="15383" width="8" style="17" bestFit="1" customWidth="1"/>
    <col min="15384" max="15384" width="4.625" style="17" customWidth="1"/>
    <col min="15385" max="15385" width="7.75" style="17" customWidth="1"/>
    <col min="15386" max="15386" width="4.625" style="17" customWidth="1"/>
    <col min="15387" max="15387" width="7.75" style="17" customWidth="1"/>
    <col min="15388" max="15388" width="4.625" style="17" customWidth="1"/>
    <col min="15389" max="15389" width="7.75" style="17" customWidth="1"/>
    <col min="15390" max="15616" width="9" style="17"/>
    <col min="15617" max="15618" width="1.5" style="17" customWidth="1"/>
    <col min="15619" max="15619" width="16.5" style="17" customWidth="1"/>
    <col min="15620" max="15620" width="9.75" style="17" customWidth="1"/>
    <col min="15621" max="15621" width="5.125" style="17" bestFit="1" customWidth="1"/>
    <col min="15622" max="15623" width="3.625" style="17" customWidth="1"/>
    <col min="15624" max="15633" width="4.625" style="17" customWidth="1"/>
    <col min="15634" max="15635" width="5.5" style="17" customWidth="1"/>
    <col min="15636" max="15636" width="4.25" style="17" customWidth="1"/>
    <col min="15637" max="15637" width="4.25" style="17" bestFit="1" customWidth="1"/>
    <col min="15638" max="15638" width="4.625" style="17" customWidth="1"/>
    <col min="15639" max="15639" width="8" style="17" bestFit="1" customWidth="1"/>
    <col min="15640" max="15640" width="4.625" style="17" customWidth="1"/>
    <col min="15641" max="15641" width="7.75" style="17" customWidth="1"/>
    <col min="15642" max="15642" width="4.625" style="17" customWidth="1"/>
    <col min="15643" max="15643" width="7.75" style="17" customWidth="1"/>
    <col min="15644" max="15644" width="4.625" style="17" customWidth="1"/>
    <col min="15645" max="15645" width="7.75" style="17" customWidth="1"/>
    <col min="15646" max="15872" width="9" style="17"/>
    <col min="15873" max="15874" width="1.5" style="17" customWidth="1"/>
    <col min="15875" max="15875" width="16.5" style="17" customWidth="1"/>
    <col min="15876" max="15876" width="9.75" style="17" customWidth="1"/>
    <col min="15877" max="15877" width="5.125" style="17" bestFit="1" customWidth="1"/>
    <col min="15878" max="15879" width="3.625" style="17" customWidth="1"/>
    <col min="15880" max="15889" width="4.625" style="17" customWidth="1"/>
    <col min="15890" max="15891" width="5.5" style="17" customWidth="1"/>
    <col min="15892" max="15892" width="4.25" style="17" customWidth="1"/>
    <col min="15893" max="15893" width="4.25" style="17" bestFit="1" customWidth="1"/>
    <col min="15894" max="15894" width="4.625" style="17" customWidth="1"/>
    <col min="15895" max="15895" width="8" style="17" bestFit="1" customWidth="1"/>
    <col min="15896" max="15896" width="4.625" style="17" customWidth="1"/>
    <col min="15897" max="15897" width="7.75" style="17" customWidth="1"/>
    <col min="15898" max="15898" width="4.625" style="17" customWidth="1"/>
    <col min="15899" max="15899" width="7.75" style="17" customWidth="1"/>
    <col min="15900" max="15900" width="4.625" style="17" customWidth="1"/>
    <col min="15901" max="15901" width="7.75" style="17" customWidth="1"/>
    <col min="15902" max="16128" width="9" style="17"/>
    <col min="16129" max="16130" width="1.5" style="17" customWidth="1"/>
    <col min="16131" max="16131" width="16.5" style="17" customWidth="1"/>
    <col min="16132" max="16132" width="9.75" style="17" customWidth="1"/>
    <col min="16133" max="16133" width="5.125" style="17" bestFit="1" customWidth="1"/>
    <col min="16134" max="16135" width="3.625" style="17" customWidth="1"/>
    <col min="16136" max="16145" width="4.625" style="17" customWidth="1"/>
    <col min="16146" max="16147" width="5.5" style="17" customWidth="1"/>
    <col min="16148" max="16148" width="4.25" style="17" customWidth="1"/>
    <col min="16149" max="16149" width="4.25" style="17" bestFit="1" customWidth="1"/>
    <col min="16150" max="16150" width="4.625" style="17" customWidth="1"/>
    <col min="16151" max="16151" width="8" style="17" bestFit="1" customWidth="1"/>
    <col min="16152" max="16152" width="4.625" style="17" customWidth="1"/>
    <col min="16153" max="16153" width="7.75" style="17" customWidth="1"/>
    <col min="16154" max="16154" width="4.625" style="17" customWidth="1"/>
    <col min="16155" max="16155" width="7.75" style="17" customWidth="1"/>
    <col min="16156" max="16156" width="4.625" style="17" customWidth="1"/>
    <col min="16157" max="16157" width="7.75" style="17" customWidth="1"/>
    <col min="16158" max="16384" width="9" style="17"/>
  </cols>
  <sheetData>
    <row r="2" spans="1:29" ht="34.700000000000003" customHeight="1">
      <c r="A2" s="18"/>
      <c r="B2" s="19"/>
      <c r="C2" s="20" t="s">
        <v>1</v>
      </c>
      <c r="D2" s="21"/>
      <c r="E2" s="22" t="s">
        <v>2</v>
      </c>
      <c r="F2" s="23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5"/>
      <c r="S2" s="25"/>
      <c r="T2" s="25"/>
      <c r="U2" s="25"/>
      <c r="V2" s="25"/>
      <c r="W2" s="26"/>
      <c r="X2" s="25"/>
      <c r="Y2" s="26"/>
      <c r="Z2" s="25"/>
      <c r="AA2" s="26"/>
      <c r="AB2" s="25"/>
      <c r="AC2" s="27"/>
    </row>
    <row r="3" spans="1:29" ht="15.95" customHeight="1">
      <c r="A3" s="28"/>
      <c r="B3" s="23"/>
      <c r="C3" s="29" t="s">
        <v>3</v>
      </c>
      <c r="D3" s="30" t="s">
        <v>4</v>
      </c>
      <c r="E3" s="31"/>
      <c r="F3" s="31"/>
      <c r="G3" s="32"/>
      <c r="H3" s="33" t="s">
        <v>5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4" t="s">
        <v>6</v>
      </c>
      <c r="T3" s="35" t="s">
        <v>7</v>
      </c>
      <c r="U3" s="36" t="s">
        <v>8</v>
      </c>
      <c r="V3" s="33" t="s">
        <v>9</v>
      </c>
      <c r="W3" s="37"/>
      <c r="X3" s="38" t="s">
        <v>10</v>
      </c>
      <c r="Y3" s="39"/>
      <c r="Z3" s="33" t="s">
        <v>11</v>
      </c>
      <c r="AA3" s="37"/>
      <c r="AB3" s="38" t="s">
        <v>12</v>
      </c>
      <c r="AC3" s="40"/>
    </row>
    <row r="4" spans="1:29" ht="15.95" customHeight="1">
      <c r="A4" s="41"/>
      <c r="B4" s="42"/>
      <c r="C4" s="43"/>
      <c r="D4" s="44" t="s">
        <v>13</v>
      </c>
      <c r="E4" s="45" t="s">
        <v>14</v>
      </c>
      <c r="F4" s="46" t="s">
        <v>15</v>
      </c>
      <c r="G4" s="47"/>
      <c r="H4" s="48"/>
      <c r="I4" s="49"/>
      <c r="J4" s="49"/>
      <c r="K4" s="49"/>
      <c r="L4" s="49"/>
      <c r="M4" s="49"/>
      <c r="N4" s="49"/>
      <c r="O4" s="49"/>
      <c r="P4" s="49"/>
      <c r="Q4" s="49"/>
      <c r="R4" s="50" t="s">
        <v>16</v>
      </c>
      <c r="S4" s="51"/>
      <c r="T4" s="45" t="s">
        <v>17</v>
      </c>
      <c r="U4" s="52"/>
      <c r="V4" s="53" t="s">
        <v>18</v>
      </c>
      <c r="W4" s="54" t="s">
        <v>19</v>
      </c>
      <c r="X4" s="51" t="s">
        <v>18</v>
      </c>
      <c r="Y4" s="55" t="s">
        <v>19</v>
      </c>
      <c r="Z4" s="53" t="s">
        <v>18</v>
      </c>
      <c r="AA4" s="54" t="s">
        <v>19</v>
      </c>
      <c r="AB4" s="51" t="s">
        <v>20</v>
      </c>
      <c r="AC4" s="52" t="s">
        <v>21</v>
      </c>
    </row>
    <row r="5" spans="1:29" ht="15.95" customHeight="1">
      <c r="A5" s="1" t="s">
        <v>22</v>
      </c>
      <c r="B5" s="2"/>
      <c r="C5" s="3"/>
      <c r="D5" s="4"/>
      <c r="E5" s="5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9">
        <f t="shared" ref="R5:R57" si="0">SUM(H5:Q5)</f>
        <v>0</v>
      </c>
      <c r="S5" s="10">
        <f t="shared" ref="S5:S57" si="1">SUM(R5)</f>
        <v>0</v>
      </c>
      <c r="T5" s="11" t="str">
        <f t="shared" ref="T5:T57" si="2">IF(S5=0,"",IF(S5&lt;0.5,1,ROUND(S5,0)))</f>
        <v/>
      </c>
      <c r="U5" s="7"/>
      <c r="V5" s="12"/>
      <c r="W5" s="14">
        <f t="shared" ref="W5:W57" si="3">ROUNDDOWN(R5*V5,0)</f>
        <v>0</v>
      </c>
      <c r="X5" s="13"/>
      <c r="Y5" s="14">
        <f t="shared" ref="Y5:Y57" si="4">ROUNDDOWN(R5*X5,0)</f>
        <v>0</v>
      </c>
      <c r="Z5" s="13"/>
      <c r="AA5" s="15">
        <f t="shared" ref="AA5:AA57" si="5">ROUNDDOWN(R5*Z5,0)</f>
        <v>0</v>
      </c>
      <c r="AB5" s="13"/>
      <c r="AC5" s="16" t="str">
        <f t="shared" ref="AC5:AC57" si="6">IF(T5="","",R5*AB5)</f>
        <v/>
      </c>
    </row>
    <row r="6" spans="1:29" ht="15.95" customHeight="1">
      <c r="A6" s="1"/>
      <c r="B6" s="2" t="s">
        <v>23</v>
      </c>
      <c r="C6" s="3"/>
      <c r="D6" s="4"/>
      <c r="E6" s="5"/>
      <c r="F6" s="6"/>
      <c r="G6" s="7"/>
      <c r="H6" s="8"/>
      <c r="I6" s="8"/>
      <c r="J6" s="8"/>
      <c r="K6" s="8"/>
      <c r="L6" s="8"/>
      <c r="M6" s="8"/>
      <c r="N6" s="8"/>
      <c r="O6" s="8"/>
      <c r="P6" s="8"/>
      <c r="Q6" s="8"/>
      <c r="R6" s="9">
        <f t="shared" si="0"/>
        <v>0</v>
      </c>
      <c r="S6" s="10">
        <f t="shared" si="1"/>
        <v>0</v>
      </c>
      <c r="T6" s="11" t="str">
        <f t="shared" si="2"/>
        <v/>
      </c>
      <c r="U6" s="7"/>
      <c r="V6" s="12"/>
      <c r="W6" s="14">
        <f t="shared" si="3"/>
        <v>0</v>
      </c>
      <c r="X6" s="13"/>
      <c r="Y6" s="14">
        <f t="shared" si="4"/>
        <v>0</v>
      </c>
      <c r="Z6" s="13"/>
      <c r="AA6" s="15">
        <f t="shared" si="5"/>
        <v>0</v>
      </c>
      <c r="AB6" s="13"/>
      <c r="AC6" s="16" t="str">
        <f t="shared" si="6"/>
        <v/>
      </c>
    </row>
    <row r="7" spans="1:29" ht="15.95" customHeight="1">
      <c r="A7" s="1"/>
      <c r="B7" s="2"/>
      <c r="C7" s="3"/>
      <c r="D7" s="4"/>
      <c r="E7" s="5"/>
      <c r="F7" s="6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9">
        <f t="shared" ref="R7" si="7">SUM(H7:Q7)</f>
        <v>0</v>
      </c>
      <c r="S7" s="10">
        <f t="shared" ref="S7" si="8">SUM(R7)</f>
        <v>0</v>
      </c>
      <c r="T7" s="11" t="str">
        <f t="shared" ref="T7" si="9">IF(S7=0,"",IF(S7&lt;0.5,1,ROUND(S7,0)))</f>
        <v/>
      </c>
      <c r="U7" s="7"/>
      <c r="V7" s="12"/>
      <c r="W7" s="14">
        <f t="shared" ref="W7" si="10">ROUNDDOWN(R7*V7,0)</f>
        <v>0</v>
      </c>
      <c r="X7" s="13"/>
      <c r="Y7" s="14">
        <f t="shared" ref="Y7" si="11">ROUNDDOWN(R7*X7,0)</f>
        <v>0</v>
      </c>
      <c r="Z7" s="13"/>
      <c r="AA7" s="15">
        <f t="shared" ref="AA7" si="12">ROUNDDOWN(R7*Z7,0)</f>
        <v>0</v>
      </c>
      <c r="AB7" s="13"/>
      <c r="AC7" s="16" t="str">
        <f t="shared" ref="AC7" si="13">IF(T7="","",R7*AB7)</f>
        <v/>
      </c>
    </row>
    <row r="8" spans="1:29" ht="15.95" customHeight="1">
      <c r="A8" s="1"/>
      <c r="B8" s="2"/>
      <c r="C8" s="3" t="s">
        <v>42</v>
      </c>
      <c r="D8" s="4" t="s">
        <v>43</v>
      </c>
      <c r="E8" s="5">
        <v>25</v>
      </c>
      <c r="F8" s="6">
        <v>0</v>
      </c>
      <c r="G8" s="7">
        <v>0</v>
      </c>
      <c r="H8" s="8">
        <v>2</v>
      </c>
      <c r="I8" s="8"/>
      <c r="J8" s="8"/>
      <c r="K8" s="8"/>
      <c r="L8" s="8"/>
      <c r="M8" s="8"/>
      <c r="N8" s="8"/>
      <c r="O8" s="8"/>
      <c r="P8" s="8"/>
      <c r="Q8" s="8"/>
      <c r="R8" s="9">
        <f>SUM(H8:Q8)</f>
        <v>2</v>
      </c>
      <c r="S8" s="10">
        <f>SUM(R8)</f>
        <v>2</v>
      </c>
      <c r="T8" s="11">
        <f>IF(S8=0,"",IF(S8&lt;0.5,1,ROUND(S8,0)))</f>
        <v>2</v>
      </c>
      <c r="U8" s="7"/>
      <c r="V8" s="12"/>
      <c r="W8" s="14">
        <f>ROUNDDOWN(R8*V8,0)</f>
        <v>0</v>
      </c>
      <c r="X8" s="13"/>
      <c r="Y8" s="14">
        <f>ROUNDDOWN(R8*X8,0)</f>
        <v>0</v>
      </c>
      <c r="Z8" s="13"/>
      <c r="AA8" s="15">
        <f>ROUNDDOWN(R8*Z8,0)</f>
        <v>0</v>
      </c>
      <c r="AB8" s="13"/>
      <c r="AC8" s="16">
        <f>IF(T8="","",R8*AB8)</f>
        <v>0</v>
      </c>
    </row>
    <row r="9" spans="1:29" ht="15.95" customHeight="1">
      <c r="A9" s="1"/>
      <c r="B9" s="2"/>
      <c r="C9" s="3" t="s">
        <v>30</v>
      </c>
      <c r="D9" s="4"/>
      <c r="E9" s="5">
        <v>25</v>
      </c>
      <c r="F9" s="6" t="s">
        <v>32</v>
      </c>
      <c r="G9" s="7" t="s">
        <v>34</v>
      </c>
      <c r="H9" s="8">
        <v>14.600000000000001</v>
      </c>
      <c r="I9" s="8"/>
      <c r="J9" s="8"/>
      <c r="K9" s="8"/>
      <c r="L9" s="8"/>
      <c r="M9" s="8"/>
      <c r="N9" s="8"/>
      <c r="O9" s="8"/>
      <c r="P9" s="8"/>
      <c r="Q9" s="8"/>
      <c r="R9" s="9">
        <f>SUM(H9:Q9)</f>
        <v>14.600000000000001</v>
      </c>
      <c r="S9" s="10">
        <f>SUM(R9)</f>
        <v>14.600000000000001</v>
      </c>
      <c r="T9" s="11">
        <f>IF(S9=0,"",IF(S9&lt;0.5,1,ROUND(S9,0)))</f>
        <v>15</v>
      </c>
      <c r="U9" s="7"/>
      <c r="V9" s="12"/>
      <c r="W9" s="14">
        <f>ROUNDDOWN(R9*V9,0)</f>
        <v>0</v>
      </c>
      <c r="X9" s="13"/>
      <c r="Y9" s="14">
        <f>ROUNDDOWN(R9*X9,0)</f>
        <v>0</v>
      </c>
      <c r="Z9" s="13"/>
      <c r="AA9" s="15">
        <f>ROUNDDOWN(R9*Z9,0)</f>
        <v>0</v>
      </c>
      <c r="AB9" s="13"/>
      <c r="AC9" s="16">
        <f>IF(T9="","",R9*AB9)</f>
        <v>0</v>
      </c>
    </row>
    <row r="10" spans="1:29" ht="15.95" customHeight="1">
      <c r="A10" s="1"/>
      <c r="B10" s="2"/>
      <c r="C10" s="3" t="s">
        <v>24</v>
      </c>
      <c r="D10" s="4">
        <v>0</v>
      </c>
      <c r="E10" s="5">
        <v>0</v>
      </c>
      <c r="F10" s="6">
        <v>0</v>
      </c>
      <c r="G10" s="7" t="s">
        <v>25</v>
      </c>
      <c r="H10" s="8">
        <v>5.04</v>
      </c>
      <c r="I10" s="8"/>
      <c r="J10" s="8"/>
      <c r="K10" s="8"/>
      <c r="L10" s="8"/>
      <c r="M10" s="8"/>
      <c r="N10" s="8"/>
      <c r="O10" s="8"/>
      <c r="P10" s="8"/>
      <c r="Q10" s="8"/>
      <c r="R10" s="9">
        <f t="shared" si="0"/>
        <v>5.04</v>
      </c>
      <c r="S10" s="10">
        <f t="shared" si="1"/>
        <v>5.04</v>
      </c>
      <c r="T10" s="11">
        <f t="shared" si="2"/>
        <v>5</v>
      </c>
      <c r="U10" s="7"/>
      <c r="V10" s="12"/>
      <c r="W10" s="14">
        <f t="shared" si="3"/>
        <v>0</v>
      </c>
      <c r="X10" s="13"/>
      <c r="Y10" s="14">
        <f t="shared" si="4"/>
        <v>0</v>
      </c>
      <c r="Z10" s="13"/>
      <c r="AA10" s="15">
        <f t="shared" si="5"/>
        <v>0</v>
      </c>
      <c r="AB10" s="13"/>
      <c r="AC10" s="16">
        <f t="shared" si="6"/>
        <v>0</v>
      </c>
    </row>
    <row r="11" spans="1:29" ht="15.95" customHeight="1">
      <c r="A11" s="1"/>
      <c r="B11" s="2"/>
      <c r="C11" s="3" t="s">
        <v>26</v>
      </c>
      <c r="D11" s="4">
        <v>0</v>
      </c>
      <c r="E11" s="5">
        <v>0</v>
      </c>
      <c r="F11" s="6">
        <v>0</v>
      </c>
      <c r="G11" s="7" t="s">
        <v>25</v>
      </c>
      <c r="H11" s="8">
        <v>2.5099999999999998</v>
      </c>
      <c r="I11" s="8"/>
      <c r="J11" s="8"/>
      <c r="K11" s="8"/>
      <c r="L11" s="8"/>
      <c r="M11" s="8"/>
      <c r="N11" s="8"/>
      <c r="O11" s="8"/>
      <c r="P11" s="8"/>
      <c r="Q11" s="8"/>
      <c r="R11" s="9">
        <f t="shared" si="0"/>
        <v>2.5099999999999998</v>
      </c>
      <c r="S11" s="10">
        <f t="shared" si="1"/>
        <v>2.5099999999999998</v>
      </c>
      <c r="T11" s="11">
        <f t="shared" si="2"/>
        <v>3</v>
      </c>
      <c r="U11" s="7"/>
      <c r="V11" s="12"/>
      <c r="W11" s="14">
        <f t="shared" si="3"/>
        <v>0</v>
      </c>
      <c r="X11" s="13"/>
      <c r="Y11" s="14">
        <f t="shared" si="4"/>
        <v>0</v>
      </c>
      <c r="Z11" s="13"/>
      <c r="AA11" s="15">
        <f t="shared" si="5"/>
        <v>0</v>
      </c>
      <c r="AB11" s="13"/>
      <c r="AC11" s="16">
        <f t="shared" si="6"/>
        <v>0</v>
      </c>
    </row>
    <row r="12" spans="1:29" ht="15.95" customHeight="1">
      <c r="A12" s="1"/>
      <c r="B12" s="2"/>
      <c r="C12" s="3"/>
      <c r="D12" s="4"/>
      <c r="E12" s="5"/>
      <c r="F12" s="6"/>
      <c r="G12" s="7"/>
      <c r="H12" s="8"/>
      <c r="I12" s="8"/>
      <c r="J12" s="8"/>
      <c r="K12" s="8"/>
      <c r="L12" s="8"/>
      <c r="M12" s="8"/>
      <c r="N12" s="8"/>
      <c r="O12" s="8"/>
      <c r="P12" s="8"/>
      <c r="Q12" s="8"/>
      <c r="R12" s="9">
        <f t="shared" ref="R12:R13" si="14">SUM(H12:Q12)</f>
        <v>0</v>
      </c>
      <c r="S12" s="10">
        <f t="shared" ref="S12:S13" si="15">SUM(R12)</f>
        <v>0</v>
      </c>
      <c r="T12" s="11" t="str">
        <f t="shared" ref="T12:T13" si="16">IF(S12=0,"",IF(S12&lt;0.5,1,ROUND(S12,0)))</f>
        <v/>
      </c>
      <c r="U12" s="7"/>
      <c r="V12" s="12"/>
      <c r="W12" s="14">
        <f t="shared" ref="W12:W13" si="17">ROUNDDOWN(R12*V12,0)</f>
        <v>0</v>
      </c>
      <c r="X12" s="13"/>
      <c r="Y12" s="14">
        <f t="shared" ref="Y12:Y13" si="18">ROUNDDOWN(R12*X12,0)</f>
        <v>0</v>
      </c>
      <c r="Z12" s="13"/>
      <c r="AA12" s="15">
        <f t="shared" ref="AA12:AA13" si="19">ROUNDDOWN(R12*Z12,0)</f>
        <v>0</v>
      </c>
      <c r="AB12" s="13"/>
      <c r="AC12" s="16" t="str">
        <f t="shared" ref="AC12:AC13" si="20">IF(T12="","",R12*AB12)</f>
        <v/>
      </c>
    </row>
    <row r="13" spans="1:29" ht="15.95" customHeight="1">
      <c r="A13" s="1"/>
      <c r="B13" s="2"/>
      <c r="C13" s="3"/>
      <c r="D13" s="4"/>
      <c r="E13" s="5"/>
      <c r="F13" s="6"/>
      <c r="G13" s="7"/>
      <c r="H13" s="8"/>
      <c r="I13" s="8"/>
      <c r="J13" s="8"/>
      <c r="K13" s="8"/>
      <c r="L13" s="8"/>
      <c r="M13" s="8"/>
      <c r="N13" s="8"/>
      <c r="O13" s="8"/>
      <c r="P13" s="8"/>
      <c r="Q13" s="8"/>
      <c r="R13" s="9">
        <f t="shared" si="14"/>
        <v>0</v>
      </c>
      <c r="S13" s="10">
        <f t="shared" si="15"/>
        <v>0</v>
      </c>
      <c r="T13" s="11" t="str">
        <f t="shared" si="16"/>
        <v/>
      </c>
      <c r="U13" s="7"/>
      <c r="V13" s="12"/>
      <c r="W13" s="14">
        <f t="shared" si="17"/>
        <v>0</v>
      </c>
      <c r="X13" s="13"/>
      <c r="Y13" s="14">
        <f t="shared" si="18"/>
        <v>0</v>
      </c>
      <c r="Z13" s="13"/>
      <c r="AA13" s="15">
        <f t="shared" si="19"/>
        <v>0</v>
      </c>
      <c r="AB13" s="13"/>
      <c r="AC13" s="16" t="str">
        <f t="shared" si="20"/>
        <v/>
      </c>
    </row>
    <row r="14" spans="1:29" ht="15.95" customHeight="1">
      <c r="A14" s="1"/>
      <c r="B14" s="2"/>
      <c r="C14" s="3" t="s">
        <v>30</v>
      </c>
      <c r="D14" s="4" t="s">
        <v>31</v>
      </c>
      <c r="E14" s="5">
        <v>20</v>
      </c>
      <c r="F14" s="6" t="s">
        <v>32</v>
      </c>
      <c r="G14" s="7">
        <v>0</v>
      </c>
      <c r="H14" s="8">
        <v>50.1</v>
      </c>
      <c r="I14" s="8"/>
      <c r="J14" s="8"/>
      <c r="K14" s="8"/>
      <c r="L14" s="8"/>
      <c r="M14" s="8"/>
      <c r="N14" s="8"/>
      <c r="O14" s="8"/>
      <c r="P14" s="8"/>
      <c r="Q14" s="8"/>
      <c r="R14" s="9">
        <f t="shared" si="0"/>
        <v>50.1</v>
      </c>
      <c r="S14" s="10">
        <f>SUM(R14:R15)</f>
        <v>51.300000000000004</v>
      </c>
      <c r="T14" s="11">
        <f t="shared" si="2"/>
        <v>51</v>
      </c>
      <c r="U14" s="7"/>
      <c r="V14" s="12"/>
      <c r="W14" s="14">
        <f t="shared" si="3"/>
        <v>0</v>
      </c>
      <c r="X14" s="13"/>
      <c r="Y14" s="14">
        <f t="shared" si="4"/>
        <v>0</v>
      </c>
      <c r="Z14" s="13"/>
      <c r="AA14" s="15">
        <f t="shared" si="5"/>
        <v>0</v>
      </c>
      <c r="AB14" s="13"/>
      <c r="AC14" s="16">
        <f t="shared" si="6"/>
        <v>0</v>
      </c>
    </row>
    <row r="15" spans="1:29" ht="15.95" customHeight="1">
      <c r="A15" s="1"/>
      <c r="B15" s="2"/>
      <c r="C15" s="3"/>
      <c r="D15" s="4"/>
      <c r="E15" s="5"/>
      <c r="F15" s="6"/>
      <c r="G15" s="7" t="s">
        <v>33</v>
      </c>
      <c r="H15" s="8">
        <v>1.2</v>
      </c>
      <c r="I15" s="8"/>
      <c r="J15" s="8"/>
      <c r="K15" s="8"/>
      <c r="L15" s="8"/>
      <c r="M15" s="8"/>
      <c r="N15" s="8"/>
      <c r="O15" s="8"/>
      <c r="P15" s="8"/>
      <c r="Q15" s="8"/>
      <c r="R15" s="9">
        <f t="shared" si="0"/>
        <v>1.2</v>
      </c>
      <c r="S15" s="10"/>
      <c r="T15" s="11" t="str">
        <f t="shared" si="2"/>
        <v/>
      </c>
      <c r="U15" s="7"/>
      <c r="V15" s="12"/>
      <c r="W15" s="14">
        <f t="shared" si="3"/>
        <v>0</v>
      </c>
      <c r="X15" s="13"/>
      <c r="Y15" s="14">
        <f t="shared" si="4"/>
        <v>0</v>
      </c>
      <c r="Z15" s="13"/>
      <c r="AA15" s="15">
        <f t="shared" si="5"/>
        <v>0</v>
      </c>
      <c r="AB15" s="13"/>
      <c r="AC15" s="16" t="str">
        <f t="shared" si="6"/>
        <v/>
      </c>
    </row>
    <row r="16" spans="1:29" ht="15.95" customHeight="1">
      <c r="A16" s="1"/>
      <c r="B16" s="2"/>
      <c r="C16" s="3"/>
      <c r="D16" s="4"/>
      <c r="E16" s="5">
        <v>25</v>
      </c>
      <c r="F16" s="6" t="s">
        <v>32</v>
      </c>
      <c r="G16" s="7">
        <v>0</v>
      </c>
      <c r="H16" s="8">
        <v>4.0999999999999996</v>
      </c>
      <c r="I16" s="8">
        <v>58</v>
      </c>
      <c r="J16" s="8"/>
      <c r="K16" s="8"/>
      <c r="L16" s="8"/>
      <c r="M16" s="8"/>
      <c r="N16" s="8"/>
      <c r="O16" s="8"/>
      <c r="P16" s="8"/>
      <c r="Q16" s="8"/>
      <c r="R16" s="9">
        <f t="shared" si="0"/>
        <v>62.1</v>
      </c>
      <c r="S16" s="10">
        <f t="shared" si="1"/>
        <v>62.1</v>
      </c>
      <c r="T16" s="11">
        <f t="shared" si="2"/>
        <v>62</v>
      </c>
      <c r="U16" s="7"/>
      <c r="V16" s="12"/>
      <c r="W16" s="14">
        <f t="shared" si="3"/>
        <v>0</v>
      </c>
      <c r="X16" s="13"/>
      <c r="Y16" s="14">
        <f t="shared" si="4"/>
        <v>0</v>
      </c>
      <c r="Z16" s="13"/>
      <c r="AA16" s="15">
        <f t="shared" si="5"/>
        <v>0</v>
      </c>
      <c r="AB16" s="13"/>
      <c r="AC16" s="16">
        <f t="shared" si="6"/>
        <v>0</v>
      </c>
    </row>
    <row r="17" spans="1:29" ht="15.95" customHeight="1">
      <c r="A17" s="1"/>
      <c r="B17" s="2"/>
      <c r="C17" s="3"/>
      <c r="D17" s="4"/>
      <c r="E17" s="5"/>
      <c r="F17" s="6"/>
      <c r="G17" s="7"/>
      <c r="H17" s="8"/>
      <c r="I17" s="8"/>
      <c r="J17" s="8"/>
      <c r="K17" s="8"/>
      <c r="L17" s="8"/>
      <c r="M17" s="8"/>
      <c r="N17" s="8"/>
      <c r="O17" s="8"/>
      <c r="P17" s="8"/>
      <c r="Q17" s="8"/>
      <c r="R17" s="9">
        <f t="shared" ref="R17" si="21">SUM(H17:Q17)</f>
        <v>0</v>
      </c>
      <c r="S17" s="10">
        <f t="shared" ref="S17" si="22">SUM(R17)</f>
        <v>0</v>
      </c>
      <c r="T17" s="11" t="str">
        <f t="shared" ref="T17" si="23">IF(S17=0,"",IF(S17&lt;0.5,1,ROUND(S17,0)))</f>
        <v/>
      </c>
      <c r="U17" s="7"/>
      <c r="V17" s="12"/>
      <c r="W17" s="14">
        <f t="shared" ref="W17" si="24">ROUNDDOWN(R17*V17,0)</f>
        <v>0</v>
      </c>
      <c r="X17" s="13"/>
      <c r="Y17" s="14">
        <f t="shared" ref="Y17" si="25">ROUNDDOWN(R17*X17,0)</f>
        <v>0</v>
      </c>
      <c r="Z17" s="13"/>
      <c r="AA17" s="15">
        <f t="shared" ref="AA17" si="26">ROUNDDOWN(R17*Z17,0)</f>
        <v>0</v>
      </c>
      <c r="AB17" s="13"/>
      <c r="AC17" s="16" t="str">
        <f t="shared" ref="AC17" si="27">IF(T17="","",R17*AB17)</f>
        <v/>
      </c>
    </row>
    <row r="18" spans="1:29" ht="15.95" customHeight="1">
      <c r="A18" s="1"/>
      <c r="B18" s="2"/>
      <c r="C18" s="3" t="s">
        <v>44</v>
      </c>
      <c r="D18" s="4" t="s">
        <v>45</v>
      </c>
      <c r="E18" s="5">
        <v>25</v>
      </c>
      <c r="F18" s="6">
        <v>0</v>
      </c>
      <c r="G18" s="7">
        <v>0</v>
      </c>
      <c r="H18" s="8">
        <v>2</v>
      </c>
      <c r="I18" s="8"/>
      <c r="J18" s="8"/>
      <c r="K18" s="8"/>
      <c r="L18" s="8"/>
      <c r="M18" s="8"/>
      <c r="N18" s="8"/>
      <c r="O18" s="8"/>
      <c r="P18" s="8"/>
      <c r="Q18" s="8"/>
      <c r="R18" s="9">
        <f>SUM(H18:Q18)</f>
        <v>2</v>
      </c>
      <c r="S18" s="10">
        <f>SUM(R18)</f>
        <v>2</v>
      </c>
      <c r="T18" s="11">
        <f>IF(S18=0,"",IF(S18&lt;0.5,1,ROUND(S18,0)))</f>
        <v>2</v>
      </c>
      <c r="U18" s="7"/>
      <c r="V18" s="12"/>
      <c r="W18" s="14">
        <f>ROUNDDOWN(R18*V18,0)</f>
        <v>0</v>
      </c>
      <c r="X18" s="13"/>
      <c r="Y18" s="14">
        <f>ROUNDDOWN(R18*X18,0)</f>
        <v>0</v>
      </c>
      <c r="Z18" s="13"/>
      <c r="AA18" s="15">
        <f>ROUNDDOWN(R18*Z18,0)</f>
        <v>0</v>
      </c>
      <c r="AB18" s="13"/>
      <c r="AC18" s="16">
        <f>IF(T18="","",R18*AB18)</f>
        <v>0</v>
      </c>
    </row>
    <row r="19" spans="1:29" ht="15.95" customHeight="1">
      <c r="A19" s="1"/>
      <c r="B19" s="2"/>
      <c r="C19" s="3" t="s">
        <v>39</v>
      </c>
      <c r="D19" s="4">
        <v>0</v>
      </c>
      <c r="E19" s="5">
        <v>25</v>
      </c>
      <c r="F19" s="6">
        <v>0</v>
      </c>
      <c r="G19" s="7">
        <v>0</v>
      </c>
      <c r="H19" s="8">
        <v>2</v>
      </c>
      <c r="I19" s="8"/>
      <c r="J19" s="8"/>
      <c r="K19" s="8"/>
      <c r="L19" s="8"/>
      <c r="M19" s="8"/>
      <c r="N19" s="8"/>
      <c r="O19" s="8"/>
      <c r="P19" s="8"/>
      <c r="Q19" s="8"/>
      <c r="R19" s="9">
        <f>SUM(H19:Q19)</f>
        <v>2</v>
      </c>
      <c r="S19" s="10">
        <f>SUM(R19)</f>
        <v>2</v>
      </c>
      <c r="T19" s="11">
        <f>IF(S19=0,"",IF(S19&lt;0.5,1,ROUND(S19,0)))</f>
        <v>2</v>
      </c>
      <c r="U19" s="7"/>
      <c r="V19" s="12"/>
      <c r="W19" s="14">
        <f>ROUNDDOWN(R19*V19,0)</f>
        <v>0</v>
      </c>
      <c r="X19" s="13"/>
      <c r="Y19" s="14">
        <f>ROUNDDOWN(R19*X19,0)</f>
        <v>0</v>
      </c>
      <c r="Z19" s="13"/>
      <c r="AA19" s="15">
        <f>ROUNDDOWN(R19*Z19,0)</f>
        <v>0</v>
      </c>
      <c r="AB19" s="13"/>
      <c r="AC19" s="16">
        <f>IF(T19="","",R19*AB19)</f>
        <v>0</v>
      </c>
    </row>
    <row r="20" spans="1:29" ht="15.95" customHeight="1">
      <c r="A20" s="1"/>
      <c r="B20" s="2"/>
      <c r="C20" s="3" t="s">
        <v>46</v>
      </c>
      <c r="D20" s="4" t="s">
        <v>37</v>
      </c>
      <c r="E20" s="5">
        <v>25</v>
      </c>
      <c r="F20" s="6">
        <v>0</v>
      </c>
      <c r="G20" s="7">
        <v>0</v>
      </c>
      <c r="H20" s="8">
        <v>2</v>
      </c>
      <c r="I20" s="8"/>
      <c r="J20" s="8"/>
      <c r="K20" s="8"/>
      <c r="L20" s="8"/>
      <c r="M20" s="8"/>
      <c r="N20" s="8"/>
      <c r="O20" s="8"/>
      <c r="P20" s="8"/>
      <c r="Q20" s="8"/>
      <c r="R20" s="9">
        <f>SUM(H20:Q20)</f>
        <v>2</v>
      </c>
      <c r="S20" s="10">
        <f>SUM(R20)</f>
        <v>2</v>
      </c>
      <c r="T20" s="11">
        <f>IF(S20=0,"",IF(S20&lt;0.5,1,ROUND(S20,0)))</f>
        <v>2</v>
      </c>
      <c r="U20" s="7"/>
      <c r="V20" s="12"/>
      <c r="W20" s="14">
        <f>ROUNDDOWN(R20*V20,0)</f>
        <v>0</v>
      </c>
      <c r="X20" s="13"/>
      <c r="Y20" s="14">
        <f>ROUNDDOWN(R20*X20,0)</f>
        <v>0</v>
      </c>
      <c r="Z20" s="13"/>
      <c r="AA20" s="15">
        <f>ROUNDDOWN(R20*Z20,0)</f>
        <v>0</v>
      </c>
      <c r="AB20" s="13"/>
      <c r="AC20" s="16">
        <f>IF(T20="","",R20*AB20)</f>
        <v>0</v>
      </c>
    </row>
    <row r="21" spans="1:29" ht="15.95" customHeight="1">
      <c r="A21" s="1"/>
      <c r="B21" s="2"/>
      <c r="C21" s="3"/>
      <c r="D21" s="4"/>
      <c r="E21" s="5"/>
      <c r="F21" s="6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9">
        <f t="shared" ref="R21" si="28">SUM(H21:Q21)</f>
        <v>0</v>
      </c>
      <c r="S21" s="10">
        <f t="shared" ref="S21" si="29">SUM(R21)</f>
        <v>0</v>
      </c>
      <c r="T21" s="11" t="str">
        <f t="shared" ref="T21" si="30">IF(S21=0,"",IF(S21&lt;0.5,1,ROUND(S21,0)))</f>
        <v/>
      </c>
      <c r="U21" s="7"/>
      <c r="V21" s="12"/>
      <c r="W21" s="14">
        <f t="shared" ref="W21" si="31">ROUNDDOWN(R21*V21,0)</f>
        <v>0</v>
      </c>
      <c r="X21" s="13"/>
      <c r="Y21" s="14">
        <f t="shared" ref="Y21" si="32">ROUNDDOWN(R21*X21,0)</f>
        <v>0</v>
      </c>
      <c r="Z21" s="13"/>
      <c r="AA21" s="15">
        <f t="shared" ref="AA21" si="33">ROUNDDOWN(R21*Z21,0)</f>
        <v>0</v>
      </c>
      <c r="AB21" s="13"/>
      <c r="AC21" s="16" t="str">
        <f t="shared" ref="AC21" si="34">IF(T21="","",R21*AB21)</f>
        <v/>
      </c>
    </row>
    <row r="22" spans="1:29" ht="15.95" customHeight="1">
      <c r="A22" s="1"/>
      <c r="B22" s="2"/>
      <c r="C22" s="3" t="s">
        <v>29</v>
      </c>
      <c r="D22" s="4">
        <v>0</v>
      </c>
      <c r="E22" s="5">
        <v>25</v>
      </c>
      <c r="F22" s="6">
        <v>0</v>
      </c>
      <c r="G22" s="7">
        <v>0</v>
      </c>
      <c r="H22" s="8">
        <v>2</v>
      </c>
      <c r="I22" s="8"/>
      <c r="J22" s="8"/>
      <c r="K22" s="8"/>
      <c r="L22" s="8"/>
      <c r="M22" s="8"/>
      <c r="N22" s="8"/>
      <c r="O22" s="8"/>
      <c r="P22" s="8"/>
      <c r="Q22" s="8"/>
      <c r="R22" s="9">
        <f>SUM(H22:Q22)</f>
        <v>2</v>
      </c>
      <c r="S22" s="10">
        <f>SUM(R22)</f>
        <v>2</v>
      </c>
      <c r="T22" s="11">
        <f>IF(S22=0,"",IF(S22&lt;0.5,1,ROUND(S22,0)))</f>
        <v>2</v>
      </c>
      <c r="U22" s="7"/>
      <c r="V22" s="12"/>
      <c r="W22" s="14">
        <f>ROUNDDOWN(R22*V22,0)</f>
        <v>0</v>
      </c>
      <c r="X22" s="13"/>
      <c r="Y22" s="14">
        <f>ROUNDDOWN(R22*X22,0)</f>
        <v>0</v>
      </c>
      <c r="Z22" s="13"/>
      <c r="AA22" s="15">
        <f>ROUNDDOWN(R22*Z22,0)</f>
        <v>0</v>
      </c>
      <c r="AB22" s="13"/>
      <c r="AC22" s="16">
        <f>IF(T22="","",R22*AB22)</f>
        <v>0</v>
      </c>
    </row>
    <row r="23" spans="1:29" ht="15.95" customHeight="1">
      <c r="A23" s="1"/>
      <c r="B23" s="2"/>
      <c r="C23" s="3" t="s">
        <v>27</v>
      </c>
      <c r="D23" s="4" t="s">
        <v>28</v>
      </c>
      <c r="E23" s="5">
        <v>20</v>
      </c>
      <c r="F23" s="6">
        <v>0</v>
      </c>
      <c r="G23" s="7">
        <v>0</v>
      </c>
      <c r="H23" s="8">
        <v>3</v>
      </c>
      <c r="I23" s="8"/>
      <c r="J23" s="8"/>
      <c r="K23" s="8"/>
      <c r="L23" s="8"/>
      <c r="M23" s="8"/>
      <c r="N23" s="8"/>
      <c r="O23" s="8"/>
      <c r="P23" s="8"/>
      <c r="Q23" s="8"/>
      <c r="R23" s="9">
        <f>SUM(H23:Q23)</f>
        <v>3</v>
      </c>
      <c r="S23" s="10">
        <f>SUM(R23)</f>
        <v>3</v>
      </c>
      <c r="T23" s="11">
        <f>IF(S23=0,"",IF(S23&lt;0.5,1,ROUND(S23,0)))</f>
        <v>3</v>
      </c>
      <c r="U23" s="7"/>
      <c r="V23" s="12"/>
      <c r="W23" s="14">
        <f>ROUNDDOWN(R23*V23,0)</f>
        <v>0</v>
      </c>
      <c r="X23" s="13"/>
      <c r="Y23" s="14">
        <f>ROUNDDOWN(R23*X23,0)</f>
        <v>0</v>
      </c>
      <c r="Z23" s="13"/>
      <c r="AA23" s="15">
        <f>ROUNDDOWN(R23*Z23,0)</f>
        <v>0</v>
      </c>
      <c r="AB23" s="13"/>
      <c r="AC23" s="16">
        <f>IF(T23="","",R23*AB23)</f>
        <v>0</v>
      </c>
    </row>
    <row r="24" spans="1:29" ht="15.95" customHeight="1">
      <c r="A24" s="1"/>
      <c r="B24" s="2"/>
      <c r="C24" s="3"/>
      <c r="D24" s="4"/>
      <c r="E24" s="5">
        <v>25</v>
      </c>
      <c r="F24" s="6">
        <v>0</v>
      </c>
      <c r="G24" s="7">
        <v>0</v>
      </c>
      <c r="H24" s="8">
        <v>1</v>
      </c>
      <c r="I24" s="8"/>
      <c r="J24" s="8"/>
      <c r="K24" s="8"/>
      <c r="L24" s="8"/>
      <c r="M24" s="8"/>
      <c r="N24" s="8"/>
      <c r="O24" s="8"/>
      <c r="P24" s="8"/>
      <c r="Q24" s="8"/>
      <c r="R24" s="9">
        <f>SUM(H24:Q24)</f>
        <v>1</v>
      </c>
      <c r="S24" s="10">
        <f>SUM(R24)</f>
        <v>1</v>
      </c>
      <c r="T24" s="11">
        <f>IF(S24=0,"",IF(S24&lt;0.5,1,ROUND(S24,0)))</f>
        <v>1</v>
      </c>
      <c r="U24" s="7"/>
      <c r="V24" s="12"/>
      <c r="W24" s="14">
        <f>ROUNDDOWN(R24*V24,0)</f>
        <v>0</v>
      </c>
      <c r="X24" s="13"/>
      <c r="Y24" s="14">
        <f>ROUNDDOWN(R24*X24,0)</f>
        <v>0</v>
      </c>
      <c r="Z24" s="13"/>
      <c r="AA24" s="15">
        <f>ROUNDDOWN(R24*Z24,0)</f>
        <v>0</v>
      </c>
      <c r="AB24" s="13"/>
      <c r="AC24" s="16">
        <f>IF(T24="","",R24*AB24)</f>
        <v>0</v>
      </c>
    </row>
    <row r="25" spans="1:29" ht="15.95" customHeight="1">
      <c r="A25" s="1"/>
      <c r="B25" s="2"/>
      <c r="C25" s="3" t="s">
        <v>35</v>
      </c>
      <c r="D25" s="4">
        <v>0</v>
      </c>
      <c r="E25" s="5">
        <v>20</v>
      </c>
      <c r="F25" s="6">
        <v>0</v>
      </c>
      <c r="G25" s="7">
        <v>0</v>
      </c>
      <c r="H25" s="8">
        <v>1</v>
      </c>
      <c r="I25" s="8"/>
      <c r="J25" s="8"/>
      <c r="K25" s="8"/>
      <c r="L25" s="8"/>
      <c r="M25" s="8"/>
      <c r="N25" s="8"/>
      <c r="O25" s="8"/>
      <c r="P25" s="8"/>
      <c r="Q25" s="8"/>
      <c r="R25" s="9">
        <f t="shared" si="0"/>
        <v>1</v>
      </c>
      <c r="S25" s="10">
        <f t="shared" si="1"/>
        <v>1</v>
      </c>
      <c r="T25" s="11">
        <f t="shared" si="2"/>
        <v>1</v>
      </c>
      <c r="U25" s="7"/>
      <c r="V25" s="12"/>
      <c r="W25" s="14">
        <f t="shared" si="3"/>
        <v>0</v>
      </c>
      <c r="X25" s="13"/>
      <c r="Y25" s="14">
        <f t="shared" si="4"/>
        <v>0</v>
      </c>
      <c r="Z25" s="13"/>
      <c r="AA25" s="15">
        <f t="shared" si="5"/>
        <v>0</v>
      </c>
      <c r="AB25" s="13"/>
      <c r="AC25" s="16">
        <f t="shared" si="6"/>
        <v>0</v>
      </c>
    </row>
    <row r="26" spans="1:29" ht="15.95" customHeight="1">
      <c r="A26" s="1"/>
      <c r="B26" s="2"/>
      <c r="C26" s="3"/>
      <c r="D26" s="4"/>
      <c r="E26" s="5">
        <v>25</v>
      </c>
      <c r="F26" s="6">
        <v>0</v>
      </c>
      <c r="G26" s="7">
        <v>0</v>
      </c>
      <c r="H26" s="8">
        <v>1</v>
      </c>
      <c r="I26" s="8"/>
      <c r="J26" s="8"/>
      <c r="K26" s="8"/>
      <c r="L26" s="8"/>
      <c r="M26" s="8"/>
      <c r="N26" s="8"/>
      <c r="O26" s="8"/>
      <c r="P26" s="8"/>
      <c r="Q26" s="8"/>
      <c r="R26" s="9">
        <f t="shared" si="0"/>
        <v>1</v>
      </c>
      <c r="S26" s="10">
        <f t="shared" si="1"/>
        <v>1</v>
      </c>
      <c r="T26" s="11">
        <f t="shared" si="2"/>
        <v>1</v>
      </c>
      <c r="U26" s="7"/>
      <c r="V26" s="12"/>
      <c r="W26" s="14">
        <f t="shared" si="3"/>
        <v>0</v>
      </c>
      <c r="X26" s="13"/>
      <c r="Y26" s="14">
        <f t="shared" si="4"/>
        <v>0</v>
      </c>
      <c r="Z26" s="13"/>
      <c r="AA26" s="15">
        <f t="shared" si="5"/>
        <v>0</v>
      </c>
      <c r="AB26" s="13"/>
      <c r="AC26" s="16">
        <f t="shared" si="6"/>
        <v>0</v>
      </c>
    </row>
    <row r="27" spans="1:29" ht="15.95" customHeight="1">
      <c r="A27" s="1"/>
      <c r="B27" s="2"/>
      <c r="C27" s="3" t="s">
        <v>40</v>
      </c>
      <c r="D27" s="4" t="s">
        <v>41</v>
      </c>
      <c r="E27" s="5">
        <v>0</v>
      </c>
      <c r="F27" s="6">
        <v>0</v>
      </c>
      <c r="G27" s="7">
        <v>0</v>
      </c>
      <c r="H27" s="8">
        <v>7</v>
      </c>
      <c r="I27" s="8"/>
      <c r="J27" s="8"/>
      <c r="K27" s="8"/>
      <c r="L27" s="8"/>
      <c r="M27" s="8"/>
      <c r="N27" s="8"/>
      <c r="O27" s="8"/>
      <c r="P27" s="8"/>
      <c r="Q27" s="8"/>
      <c r="R27" s="9">
        <f t="shared" si="0"/>
        <v>7</v>
      </c>
      <c r="S27" s="10">
        <f t="shared" si="1"/>
        <v>7</v>
      </c>
      <c r="T27" s="11">
        <f t="shared" si="2"/>
        <v>7</v>
      </c>
      <c r="U27" s="7"/>
      <c r="V27" s="12"/>
      <c r="W27" s="14">
        <f t="shared" si="3"/>
        <v>0</v>
      </c>
      <c r="X27" s="13"/>
      <c r="Y27" s="14">
        <f t="shared" si="4"/>
        <v>0</v>
      </c>
      <c r="Z27" s="13"/>
      <c r="AA27" s="15">
        <f t="shared" si="5"/>
        <v>0</v>
      </c>
      <c r="AB27" s="13"/>
      <c r="AC27" s="16">
        <f t="shared" si="6"/>
        <v>0</v>
      </c>
    </row>
    <row r="28" spans="1:29" ht="15.95" customHeight="1">
      <c r="A28" s="1"/>
      <c r="B28" s="2"/>
      <c r="C28" s="3" t="s">
        <v>36</v>
      </c>
      <c r="D28" s="4" t="s">
        <v>37</v>
      </c>
      <c r="E28" s="5">
        <v>0</v>
      </c>
      <c r="F28" s="6">
        <v>0</v>
      </c>
      <c r="G28" s="7">
        <v>0</v>
      </c>
      <c r="H28" s="8">
        <v>10</v>
      </c>
      <c r="I28" s="8"/>
      <c r="J28" s="8"/>
      <c r="K28" s="8"/>
      <c r="L28" s="8"/>
      <c r="M28" s="8"/>
      <c r="N28" s="8"/>
      <c r="O28" s="8"/>
      <c r="P28" s="8"/>
      <c r="Q28" s="8"/>
      <c r="R28" s="9">
        <f>SUM(H28:Q28)</f>
        <v>10</v>
      </c>
      <c r="S28" s="10">
        <f>SUM(R28)</f>
        <v>10</v>
      </c>
      <c r="T28" s="11">
        <f>IF(S28=0,"",IF(S28&lt;0.5,1,ROUND(S28,0)))</f>
        <v>10</v>
      </c>
      <c r="U28" s="7"/>
      <c r="V28" s="12"/>
      <c r="W28" s="14">
        <f>ROUNDDOWN(R28*V28,0)</f>
        <v>0</v>
      </c>
      <c r="X28" s="13"/>
      <c r="Y28" s="14">
        <f>ROUNDDOWN(R28*X28,0)</f>
        <v>0</v>
      </c>
      <c r="Z28" s="13"/>
      <c r="AA28" s="15">
        <f>ROUNDDOWN(R28*Z28,0)</f>
        <v>0</v>
      </c>
      <c r="AB28" s="13"/>
      <c r="AC28" s="16">
        <f>IF(T28="","",R28*AB28)</f>
        <v>0</v>
      </c>
    </row>
    <row r="29" spans="1:29" ht="15.95" customHeight="1">
      <c r="A29" s="1"/>
      <c r="B29" s="2"/>
      <c r="C29" s="3"/>
      <c r="D29" s="4" t="s">
        <v>38</v>
      </c>
      <c r="E29" s="5">
        <v>0</v>
      </c>
      <c r="F29" s="6">
        <v>0</v>
      </c>
      <c r="G29" s="7">
        <v>0</v>
      </c>
      <c r="H29" s="8">
        <v>3</v>
      </c>
      <c r="I29" s="8"/>
      <c r="J29" s="8"/>
      <c r="K29" s="8"/>
      <c r="L29" s="8"/>
      <c r="M29" s="8"/>
      <c r="N29" s="8"/>
      <c r="O29" s="8"/>
      <c r="P29" s="8"/>
      <c r="Q29" s="8"/>
      <c r="R29" s="9">
        <f>SUM(H29:Q29)</f>
        <v>3</v>
      </c>
      <c r="S29" s="10">
        <f>SUM(R29)</f>
        <v>3</v>
      </c>
      <c r="T29" s="11">
        <f>IF(S29=0,"",IF(S29&lt;0.5,1,ROUND(S29,0)))</f>
        <v>3</v>
      </c>
      <c r="U29" s="7"/>
      <c r="V29" s="12"/>
      <c r="W29" s="14">
        <f>ROUNDDOWN(R29*V29,0)</f>
        <v>0</v>
      </c>
      <c r="X29" s="13"/>
      <c r="Y29" s="14">
        <f>ROUNDDOWN(R29*X29,0)</f>
        <v>0</v>
      </c>
      <c r="Z29" s="13"/>
      <c r="AA29" s="15">
        <f>ROUNDDOWN(R29*Z29,0)</f>
        <v>0</v>
      </c>
      <c r="AB29" s="13"/>
      <c r="AC29" s="16">
        <f>IF(T29="","",R29*AB29)</f>
        <v>0</v>
      </c>
    </row>
    <row r="30" spans="1:29" ht="15.95" customHeight="1">
      <c r="A30" s="1"/>
      <c r="B30" s="2"/>
      <c r="C30" s="3"/>
      <c r="D30" s="4"/>
      <c r="E30" s="5"/>
      <c r="F30" s="6"/>
      <c r="G30" s="7"/>
      <c r="H30" s="8"/>
      <c r="I30" s="8"/>
      <c r="J30" s="8"/>
      <c r="K30" s="8"/>
      <c r="L30" s="8"/>
      <c r="M30" s="8"/>
      <c r="N30" s="8"/>
      <c r="O30" s="8"/>
      <c r="P30" s="8"/>
      <c r="Q30" s="8"/>
      <c r="R30" s="9">
        <f t="shared" si="0"/>
        <v>0</v>
      </c>
      <c r="S30" s="10">
        <f t="shared" si="1"/>
        <v>0</v>
      </c>
      <c r="T30" s="11" t="str">
        <f t="shared" si="2"/>
        <v/>
      </c>
      <c r="U30" s="7"/>
      <c r="V30" s="12"/>
      <c r="W30" s="14">
        <f t="shared" si="3"/>
        <v>0</v>
      </c>
      <c r="X30" s="13"/>
      <c r="Y30" s="14">
        <f t="shared" si="4"/>
        <v>0</v>
      </c>
      <c r="Z30" s="13"/>
      <c r="AA30" s="15">
        <f t="shared" si="5"/>
        <v>0</v>
      </c>
      <c r="AB30" s="13"/>
      <c r="AC30" s="16" t="str">
        <f t="shared" si="6"/>
        <v/>
      </c>
    </row>
    <row r="31" spans="1:29" ht="15.95" customHeight="1">
      <c r="A31" s="1"/>
      <c r="B31" s="2"/>
      <c r="C31" s="3" t="s">
        <v>264</v>
      </c>
      <c r="D31" s="4" t="s">
        <v>273</v>
      </c>
      <c r="E31" s="5" t="s">
        <v>295</v>
      </c>
      <c r="F31" s="6"/>
      <c r="G31" s="7"/>
      <c r="H31" s="8">
        <v>1</v>
      </c>
      <c r="I31" s="8">
        <v>1</v>
      </c>
      <c r="J31" s="8"/>
      <c r="K31" s="8"/>
      <c r="L31" s="8"/>
      <c r="M31" s="8"/>
      <c r="N31" s="8"/>
      <c r="O31" s="8"/>
      <c r="P31" s="8"/>
      <c r="Q31" s="8"/>
      <c r="R31" s="9">
        <f t="shared" si="0"/>
        <v>2</v>
      </c>
      <c r="S31" s="10">
        <f t="shared" si="1"/>
        <v>2</v>
      </c>
      <c r="T31" s="11">
        <f t="shared" si="2"/>
        <v>2</v>
      </c>
      <c r="U31" s="7"/>
      <c r="V31" s="12"/>
      <c r="W31" s="14">
        <f t="shared" si="3"/>
        <v>0</v>
      </c>
      <c r="X31" s="13"/>
      <c r="Y31" s="14">
        <f t="shared" si="4"/>
        <v>0</v>
      </c>
      <c r="Z31" s="13"/>
      <c r="AA31" s="15">
        <f t="shared" si="5"/>
        <v>0</v>
      </c>
      <c r="AB31" s="13"/>
      <c r="AC31" s="16">
        <f t="shared" si="6"/>
        <v>0</v>
      </c>
    </row>
    <row r="32" spans="1:29" ht="15.95" customHeight="1">
      <c r="A32" s="1"/>
      <c r="B32" s="2"/>
      <c r="C32" s="3" t="s">
        <v>333</v>
      </c>
      <c r="D32" s="13" t="s">
        <v>334</v>
      </c>
      <c r="E32" s="5"/>
      <c r="F32" s="6"/>
      <c r="G32" s="7"/>
      <c r="H32" s="8">
        <v>1</v>
      </c>
      <c r="I32" s="8">
        <v>1</v>
      </c>
      <c r="J32" s="8"/>
      <c r="K32" s="8"/>
      <c r="L32" s="8"/>
      <c r="M32" s="8"/>
      <c r="N32" s="8"/>
      <c r="O32" s="8"/>
      <c r="P32" s="8"/>
      <c r="Q32" s="8"/>
      <c r="R32" s="9">
        <f t="shared" si="0"/>
        <v>2</v>
      </c>
      <c r="S32" s="10">
        <f t="shared" si="1"/>
        <v>2</v>
      </c>
      <c r="T32" s="11">
        <f t="shared" si="2"/>
        <v>2</v>
      </c>
      <c r="U32" s="7"/>
      <c r="V32" s="12"/>
      <c r="W32" s="14">
        <f t="shared" si="3"/>
        <v>0</v>
      </c>
      <c r="X32" s="13"/>
      <c r="Y32" s="14">
        <f t="shared" si="4"/>
        <v>0</v>
      </c>
      <c r="Z32" s="13"/>
      <c r="AA32" s="15">
        <f t="shared" si="5"/>
        <v>0</v>
      </c>
      <c r="AB32" s="13"/>
      <c r="AC32" s="16">
        <f t="shared" si="6"/>
        <v>0</v>
      </c>
    </row>
    <row r="33" spans="1:29" ht="15.95" customHeight="1">
      <c r="A33" s="1"/>
      <c r="B33" s="2"/>
      <c r="C33" s="3"/>
      <c r="D33" s="13"/>
      <c r="E33" s="5"/>
      <c r="F33" s="6"/>
      <c r="G33" s="7"/>
      <c r="H33" s="8"/>
      <c r="I33" s="8"/>
      <c r="J33" s="8"/>
      <c r="K33" s="8"/>
      <c r="L33" s="8"/>
      <c r="M33" s="8"/>
      <c r="N33" s="8"/>
      <c r="O33" s="8"/>
      <c r="P33" s="8"/>
      <c r="Q33" s="8"/>
      <c r="R33" s="9"/>
      <c r="S33" s="10"/>
      <c r="T33" s="11"/>
      <c r="U33" s="7"/>
      <c r="V33" s="12"/>
      <c r="W33" s="14"/>
      <c r="X33" s="13"/>
      <c r="Y33" s="14"/>
      <c r="Z33" s="13"/>
      <c r="AA33" s="15"/>
      <c r="AB33" s="13"/>
      <c r="AC33" s="16"/>
    </row>
    <row r="34" spans="1:29" ht="15.95" customHeight="1">
      <c r="A34" s="1"/>
      <c r="B34" s="2"/>
      <c r="C34" s="3"/>
      <c r="D34" s="4"/>
      <c r="E34" s="5"/>
      <c r="F34" s="6"/>
      <c r="G34" s="7"/>
      <c r="H34" s="8"/>
      <c r="I34" s="8"/>
      <c r="J34" s="8"/>
      <c r="K34" s="8"/>
      <c r="L34" s="8"/>
      <c r="M34" s="8"/>
      <c r="N34" s="8"/>
      <c r="O34" s="8"/>
      <c r="P34" s="8"/>
      <c r="Q34" s="8"/>
      <c r="R34" s="9">
        <f t="shared" si="0"/>
        <v>0</v>
      </c>
      <c r="S34" s="10">
        <f t="shared" si="1"/>
        <v>0</v>
      </c>
      <c r="T34" s="11" t="str">
        <f t="shared" si="2"/>
        <v/>
      </c>
      <c r="U34" s="7"/>
      <c r="V34" s="12"/>
      <c r="W34" s="14">
        <f t="shared" si="3"/>
        <v>0</v>
      </c>
      <c r="X34" s="13"/>
      <c r="Y34" s="14">
        <f t="shared" si="4"/>
        <v>0</v>
      </c>
      <c r="Z34" s="13"/>
      <c r="AA34" s="15">
        <f t="shared" si="5"/>
        <v>0</v>
      </c>
      <c r="AB34" s="13"/>
      <c r="AC34" s="16" t="str">
        <f t="shared" si="6"/>
        <v/>
      </c>
    </row>
    <row r="35" spans="1:29" ht="15.95" customHeight="1">
      <c r="A35" s="247"/>
      <c r="B35" s="248"/>
      <c r="C35" s="249"/>
      <c r="D35" s="250"/>
      <c r="E35" s="251"/>
      <c r="F35" s="252"/>
      <c r="G35" s="253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5">
        <f t="shared" si="0"/>
        <v>0</v>
      </c>
      <c r="S35" s="256">
        <f t="shared" si="1"/>
        <v>0</v>
      </c>
      <c r="T35" s="257" t="str">
        <f t="shared" si="2"/>
        <v/>
      </c>
      <c r="U35" s="253"/>
      <c r="V35" s="258"/>
      <c r="W35" s="259">
        <f t="shared" si="3"/>
        <v>0</v>
      </c>
      <c r="X35" s="260"/>
      <c r="Y35" s="259">
        <f t="shared" si="4"/>
        <v>0</v>
      </c>
      <c r="Z35" s="260"/>
      <c r="AA35" s="261">
        <f t="shared" si="5"/>
        <v>0</v>
      </c>
      <c r="AB35" s="260"/>
      <c r="AC35" s="262" t="str">
        <f t="shared" si="6"/>
        <v/>
      </c>
    </row>
    <row r="36" spans="1:29" ht="15.95" customHeight="1">
      <c r="A36" s="263" t="s">
        <v>22</v>
      </c>
      <c r="B36" s="264"/>
      <c r="C36" s="265"/>
      <c r="D36" s="266"/>
      <c r="E36" s="267"/>
      <c r="F36" s="268"/>
      <c r="G36" s="269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1">
        <f t="shared" ref="R36" si="35">SUM(H36:Q36)</f>
        <v>0</v>
      </c>
      <c r="S36" s="272">
        <f t="shared" ref="S36" si="36">SUM(R36)</f>
        <v>0</v>
      </c>
      <c r="T36" s="273" t="str">
        <f t="shared" ref="T36" si="37">IF(S36=0,"",IF(S36&lt;0.5,1,ROUND(S36,0)))</f>
        <v/>
      </c>
      <c r="U36" s="269"/>
      <c r="V36" s="274"/>
      <c r="W36" s="275">
        <f t="shared" ref="W36" si="38">ROUNDDOWN(R36*V36,0)</f>
        <v>0</v>
      </c>
      <c r="X36" s="276"/>
      <c r="Y36" s="275">
        <f t="shared" ref="Y36" si="39">ROUNDDOWN(R36*X36,0)</f>
        <v>0</v>
      </c>
      <c r="Z36" s="276"/>
      <c r="AA36" s="277">
        <f t="shared" ref="AA36" si="40">ROUNDDOWN(R36*Z36,0)</f>
        <v>0</v>
      </c>
      <c r="AB36" s="276"/>
      <c r="AC36" s="278" t="str">
        <f t="shared" ref="AC36" si="41">IF(T36="","",R36*AB36)</f>
        <v/>
      </c>
    </row>
    <row r="37" spans="1:29" ht="15.95" customHeight="1">
      <c r="A37" s="297"/>
      <c r="B37" s="298" t="s">
        <v>47</v>
      </c>
      <c r="C37" s="299"/>
      <c r="D37" s="300"/>
      <c r="E37" s="301"/>
      <c r="F37" s="302"/>
      <c r="G37" s="303"/>
      <c r="H37" s="304"/>
      <c r="I37" s="304"/>
      <c r="J37" s="304"/>
      <c r="K37" s="304"/>
      <c r="L37" s="304"/>
      <c r="M37" s="304"/>
      <c r="N37" s="304"/>
      <c r="O37" s="304"/>
      <c r="P37" s="304"/>
      <c r="Q37" s="304"/>
      <c r="R37" s="305">
        <f t="shared" si="0"/>
        <v>0</v>
      </c>
      <c r="S37" s="306">
        <f t="shared" si="1"/>
        <v>0</v>
      </c>
      <c r="T37" s="307" t="str">
        <f t="shared" si="2"/>
        <v/>
      </c>
      <c r="U37" s="303"/>
      <c r="V37" s="308"/>
      <c r="W37" s="309">
        <f t="shared" si="3"/>
        <v>0</v>
      </c>
      <c r="X37" s="310"/>
      <c r="Y37" s="309">
        <f t="shared" si="4"/>
        <v>0</v>
      </c>
      <c r="Z37" s="310"/>
      <c r="AA37" s="311">
        <f t="shared" si="5"/>
        <v>0</v>
      </c>
      <c r="AB37" s="310"/>
      <c r="AC37" s="312" t="str">
        <f t="shared" si="6"/>
        <v/>
      </c>
    </row>
    <row r="38" spans="1:29" ht="15.95" customHeight="1">
      <c r="A38" s="1"/>
      <c r="B38" s="2"/>
      <c r="C38" s="3" t="s">
        <v>48</v>
      </c>
      <c r="D38" s="4" t="s">
        <v>49</v>
      </c>
      <c r="E38" s="5">
        <v>20</v>
      </c>
      <c r="F38" s="6" t="s">
        <v>0</v>
      </c>
      <c r="G38" s="7">
        <v>0</v>
      </c>
      <c r="H38" s="8">
        <v>3</v>
      </c>
      <c r="I38" s="8">
        <v>10.7</v>
      </c>
      <c r="J38" s="8">
        <v>9.1</v>
      </c>
      <c r="K38" s="8"/>
      <c r="L38" s="8"/>
      <c r="M38" s="8"/>
      <c r="N38" s="8"/>
      <c r="O38" s="8"/>
      <c r="P38" s="8"/>
      <c r="Q38" s="8"/>
      <c r="R38" s="9">
        <f t="shared" si="0"/>
        <v>22.799999999999997</v>
      </c>
      <c r="S38" s="10">
        <f>SUM(R38:R39)</f>
        <v>45.499999999999993</v>
      </c>
      <c r="T38" s="11">
        <f t="shared" si="2"/>
        <v>46</v>
      </c>
      <c r="U38" s="7"/>
      <c r="V38" s="12"/>
      <c r="W38" s="14">
        <f t="shared" si="3"/>
        <v>0</v>
      </c>
      <c r="X38" s="13"/>
      <c r="Y38" s="14">
        <f t="shared" si="4"/>
        <v>0</v>
      </c>
      <c r="Z38" s="13"/>
      <c r="AA38" s="15">
        <f t="shared" si="5"/>
        <v>0</v>
      </c>
      <c r="AB38" s="13"/>
      <c r="AC38" s="16">
        <f t="shared" si="6"/>
        <v>0</v>
      </c>
    </row>
    <row r="39" spans="1:29" ht="15.95" customHeight="1">
      <c r="A39" s="1"/>
      <c r="B39" s="2"/>
      <c r="C39" s="3"/>
      <c r="D39" s="4"/>
      <c r="E39" s="5"/>
      <c r="F39" s="6" t="s">
        <v>50</v>
      </c>
      <c r="G39" s="7">
        <v>0</v>
      </c>
      <c r="H39" s="8">
        <v>18.999999999999996</v>
      </c>
      <c r="I39" s="8">
        <v>3.7</v>
      </c>
      <c r="J39" s="8"/>
      <c r="K39" s="8"/>
      <c r="L39" s="8"/>
      <c r="M39" s="8"/>
      <c r="N39" s="8"/>
      <c r="O39" s="8"/>
      <c r="P39" s="8"/>
      <c r="Q39" s="8"/>
      <c r="R39" s="9">
        <f t="shared" si="0"/>
        <v>22.699999999999996</v>
      </c>
      <c r="S39" s="10"/>
      <c r="T39" s="11" t="str">
        <f t="shared" si="2"/>
        <v/>
      </c>
      <c r="U39" s="7"/>
      <c r="V39" s="12"/>
      <c r="W39" s="14">
        <f t="shared" si="3"/>
        <v>0</v>
      </c>
      <c r="X39" s="13"/>
      <c r="Y39" s="14">
        <f t="shared" si="4"/>
        <v>0</v>
      </c>
      <c r="Z39" s="13"/>
      <c r="AA39" s="15">
        <f t="shared" si="5"/>
        <v>0</v>
      </c>
      <c r="AB39" s="13"/>
      <c r="AC39" s="16" t="str">
        <f t="shared" si="6"/>
        <v/>
      </c>
    </row>
    <row r="40" spans="1:29" ht="15.95" customHeight="1">
      <c r="A40" s="1"/>
      <c r="B40" s="2"/>
      <c r="C40" s="3"/>
      <c r="D40" s="4"/>
      <c r="E40" s="5">
        <v>25</v>
      </c>
      <c r="F40" s="6" t="s">
        <v>0</v>
      </c>
      <c r="G40" s="7">
        <v>0</v>
      </c>
      <c r="H40" s="8">
        <v>3.3</v>
      </c>
      <c r="I40" s="8">
        <v>5.9</v>
      </c>
      <c r="J40" s="8">
        <v>4.5999999999999996</v>
      </c>
      <c r="K40" s="8"/>
      <c r="L40" s="8"/>
      <c r="M40" s="8"/>
      <c r="N40" s="8"/>
      <c r="O40" s="8"/>
      <c r="P40" s="8"/>
      <c r="Q40" s="8"/>
      <c r="R40" s="9">
        <f t="shared" si="0"/>
        <v>13.799999999999999</v>
      </c>
      <c r="S40" s="10">
        <f>SUM(R40:R41)</f>
        <v>15.6</v>
      </c>
      <c r="T40" s="11">
        <f t="shared" si="2"/>
        <v>16</v>
      </c>
      <c r="U40" s="7"/>
      <c r="V40" s="12"/>
      <c r="W40" s="14">
        <f t="shared" si="3"/>
        <v>0</v>
      </c>
      <c r="X40" s="13"/>
      <c r="Y40" s="14">
        <f t="shared" si="4"/>
        <v>0</v>
      </c>
      <c r="Z40" s="13"/>
      <c r="AA40" s="15">
        <f t="shared" si="5"/>
        <v>0</v>
      </c>
      <c r="AB40" s="13"/>
      <c r="AC40" s="16">
        <f t="shared" si="6"/>
        <v>0</v>
      </c>
    </row>
    <row r="41" spans="1:29" ht="15.95" customHeight="1">
      <c r="A41" s="1"/>
      <c r="B41" s="2"/>
      <c r="C41" s="3"/>
      <c r="D41" s="4"/>
      <c r="E41" s="5"/>
      <c r="F41" s="6" t="s">
        <v>50</v>
      </c>
      <c r="G41" s="7">
        <v>0</v>
      </c>
      <c r="H41" s="8">
        <v>0.8</v>
      </c>
      <c r="I41" s="8">
        <v>1</v>
      </c>
      <c r="J41" s="8"/>
      <c r="K41" s="8"/>
      <c r="L41" s="8"/>
      <c r="M41" s="8"/>
      <c r="N41" s="8"/>
      <c r="O41" s="8"/>
      <c r="P41" s="8"/>
      <c r="Q41" s="8"/>
      <c r="R41" s="9">
        <f t="shared" si="0"/>
        <v>1.8</v>
      </c>
      <c r="S41" s="10"/>
      <c r="T41" s="11" t="str">
        <f t="shared" si="2"/>
        <v/>
      </c>
      <c r="U41" s="7"/>
      <c r="V41" s="12"/>
      <c r="W41" s="14">
        <f t="shared" si="3"/>
        <v>0</v>
      </c>
      <c r="X41" s="13"/>
      <c r="Y41" s="14">
        <f t="shared" si="4"/>
        <v>0</v>
      </c>
      <c r="Z41" s="13"/>
      <c r="AA41" s="15">
        <f t="shared" si="5"/>
        <v>0</v>
      </c>
      <c r="AB41" s="13"/>
      <c r="AC41" s="16" t="str">
        <f t="shared" si="6"/>
        <v/>
      </c>
    </row>
    <row r="42" spans="1:29" ht="15.95" customHeight="1">
      <c r="A42" s="1"/>
      <c r="B42" s="2"/>
      <c r="C42" s="3"/>
      <c r="D42" s="4" t="s">
        <v>51</v>
      </c>
      <c r="E42" s="5">
        <v>20</v>
      </c>
      <c r="F42" s="6" t="s">
        <v>0</v>
      </c>
      <c r="G42" s="7">
        <v>0</v>
      </c>
      <c r="H42" s="8">
        <v>41</v>
      </c>
      <c r="I42" s="8"/>
      <c r="J42" s="8"/>
      <c r="K42" s="8"/>
      <c r="L42" s="8"/>
      <c r="M42" s="8"/>
      <c r="N42" s="8"/>
      <c r="O42" s="8"/>
      <c r="P42" s="8"/>
      <c r="Q42" s="8"/>
      <c r="R42" s="9">
        <f t="shared" si="0"/>
        <v>41</v>
      </c>
      <c r="S42" s="10">
        <f>SUM(R42:R43)</f>
        <v>62.599999999999994</v>
      </c>
      <c r="T42" s="11">
        <f t="shared" si="2"/>
        <v>63</v>
      </c>
      <c r="U42" s="7"/>
      <c r="V42" s="12"/>
      <c r="W42" s="14">
        <f t="shared" si="3"/>
        <v>0</v>
      </c>
      <c r="X42" s="13"/>
      <c r="Y42" s="14">
        <f t="shared" si="4"/>
        <v>0</v>
      </c>
      <c r="Z42" s="13"/>
      <c r="AA42" s="15">
        <f t="shared" si="5"/>
        <v>0</v>
      </c>
      <c r="AB42" s="13"/>
      <c r="AC42" s="16">
        <f t="shared" si="6"/>
        <v>0</v>
      </c>
    </row>
    <row r="43" spans="1:29" ht="15.95" customHeight="1">
      <c r="A43" s="1"/>
      <c r="B43" s="2"/>
      <c r="C43" s="3"/>
      <c r="D43" s="4"/>
      <c r="E43" s="5"/>
      <c r="F43" s="6" t="s">
        <v>50</v>
      </c>
      <c r="G43" s="7">
        <v>0</v>
      </c>
      <c r="H43" s="8">
        <v>21.599999999999998</v>
      </c>
      <c r="I43" s="8"/>
      <c r="J43" s="8"/>
      <c r="K43" s="8"/>
      <c r="L43" s="8"/>
      <c r="M43" s="8"/>
      <c r="N43" s="8"/>
      <c r="O43" s="8"/>
      <c r="P43" s="8"/>
      <c r="Q43" s="8"/>
      <c r="R43" s="9">
        <f t="shared" si="0"/>
        <v>21.599999999999998</v>
      </c>
      <c r="S43" s="10"/>
      <c r="T43" s="11" t="str">
        <f t="shared" si="2"/>
        <v/>
      </c>
      <c r="U43" s="7"/>
      <c r="V43" s="12"/>
      <c r="W43" s="14">
        <f t="shared" si="3"/>
        <v>0</v>
      </c>
      <c r="X43" s="13"/>
      <c r="Y43" s="14">
        <f t="shared" si="4"/>
        <v>0</v>
      </c>
      <c r="Z43" s="13"/>
      <c r="AA43" s="15">
        <f t="shared" si="5"/>
        <v>0</v>
      </c>
      <c r="AB43" s="13"/>
      <c r="AC43" s="16" t="str">
        <f t="shared" si="6"/>
        <v/>
      </c>
    </row>
    <row r="44" spans="1:29" ht="15.95" customHeight="1">
      <c r="A44" s="1"/>
      <c r="B44" s="2"/>
      <c r="C44" s="3"/>
      <c r="D44" s="4"/>
      <c r="E44" s="5">
        <v>25</v>
      </c>
      <c r="F44" s="6" t="s">
        <v>0</v>
      </c>
      <c r="G44" s="7">
        <v>0</v>
      </c>
      <c r="H44" s="8">
        <v>3.1</v>
      </c>
      <c r="I44" s="8"/>
      <c r="J44" s="8"/>
      <c r="K44" s="8"/>
      <c r="L44" s="8"/>
      <c r="M44" s="8"/>
      <c r="N44" s="8"/>
      <c r="O44" s="8"/>
      <c r="P44" s="8"/>
      <c r="Q44" s="8"/>
      <c r="R44" s="9">
        <f t="shared" si="0"/>
        <v>3.1</v>
      </c>
      <c r="S44" s="10">
        <f>SUM(R44:R45)</f>
        <v>4.5</v>
      </c>
      <c r="T44" s="11">
        <f t="shared" si="2"/>
        <v>5</v>
      </c>
      <c r="U44" s="7"/>
      <c r="V44" s="12"/>
      <c r="W44" s="14">
        <f t="shared" si="3"/>
        <v>0</v>
      </c>
      <c r="X44" s="13"/>
      <c r="Y44" s="14">
        <f t="shared" si="4"/>
        <v>0</v>
      </c>
      <c r="Z44" s="13"/>
      <c r="AA44" s="15">
        <f t="shared" si="5"/>
        <v>0</v>
      </c>
      <c r="AB44" s="13"/>
      <c r="AC44" s="16">
        <f t="shared" si="6"/>
        <v>0</v>
      </c>
    </row>
    <row r="45" spans="1:29" ht="15.95" customHeight="1">
      <c r="A45" s="1"/>
      <c r="B45" s="2"/>
      <c r="C45" s="3"/>
      <c r="D45" s="4"/>
      <c r="E45" s="5"/>
      <c r="F45" s="6" t="s">
        <v>50</v>
      </c>
      <c r="G45" s="7">
        <v>0</v>
      </c>
      <c r="H45" s="8">
        <v>1.4</v>
      </c>
      <c r="I45" s="8"/>
      <c r="J45" s="8"/>
      <c r="K45" s="8"/>
      <c r="L45" s="8"/>
      <c r="M45" s="8"/>
      <c r="N45" s="8"/>
      <c r="O45" s="8"/>
      <c r="P45" s="8"/>
      <c r="Q45" s="8"/>
      <c r="R45" s="9">
        <f t="shared" si="0"/>
        <v>1.4</v>
      </c>
      <c r="S45" s="10"/>
      <c r="T45" s="11" t="str">
        <f t="shared" si="2"/>
        <v/>
      </c>
      <c r="U45" s="7"/>
      <c r="V45" s="12"/>
      <c r="W45" s="14">
        <f t="shared" si="3"/>
        <v>0</v>
      </c>
      <c r="X45" s="13"/>
      <c r="Y45" s="14">
        <f t="shared" si="4"/>
        <v>0</v>
      </c>
      <c r="Z45" s="13"/>
      <c r="AA45" s="15">
        <f t="shared" si="5"/>
        <v>0</v>
      </c>
      <c r="AB45" s="13"/>
      <c r="AC45" s="16" t="str">
        <f t="shared" si="6"/>
        <v/>
      </c>
    </row>
    <row r="46" spans="1:29" ht="15.95" customHeight="1">
      <c r="A46" s="1"/>
      <c r="B46" s="2"/>
      <c r="C46" s="3"/>
      <c r="D46" s="4"/>
      <c r="E46" s="5"/>
      <c r="F46" s="6"/>
      <c r="G46" s="7"/>
      <c r="H46" s="8"/>
      <c r="I46" s="8"/>
      <c r="J46" s="8"/>
      <c r="K46" s="8"/>
      <c r="L46" s="8"/>
      <c r="M46" s="8"/>
      <c r="N46" s="8"/>
      <c r="O46" s="8"/>
      <c r="P46" s="8"/>
      <c r="Q46" s="8"/>
      <c r="R46" s="9">
        <f t="shared" ref="R46:R47" si="42">SUM(H46:Q46)</f>
        <v>0</v>
      </c>
      <c r="S46" s="10">
        <f t="shared" ref="S46:S47" si="43">SUM(R46)</f>
        <v>0</v>
      </c>
      <c r="T46" s="11" t="str">
        <f t="shared" ref="T46:T47" si="44">IF(S46=0,"",IF(S46&lt;0.5,1,ROUND(S46,0)))</f>
        <v/>
      </c>
      <c r="U46" s="7"/>
      <c r="V46" s="12"/>
      <c r="W46" s="14">
        <f t="shared" ref="W46:W47" si="45">ROUNDDOWN(R46*V46,0)</f>
        <v>0</v>
      </c>
      <c r="X46" s="13"/>
      <c r="Y46" s="14">
        <f t="shared" ref="Y46:Y47" si="46">ROUNDDOWN(R46*X46,0)</f>
        <v>0</v>
      </c>
      <c r="Z46" s="13"/>
      <c r="AA46" s="15">
        <f t="shared" ref="AA46:AA47" si="47">ROUNDDOWN(R46*Z46,0)</f>
        <v>0</v>
      </c>
      <c r="AB46" s="13"/>
      <c r="AC46" s="16" t="str">
        <f t="shared" ref="AC46:AC47" si="48">IF(T46="","",R46*AB46)</f>
        <v/>
      </c>
    </row>
    <row r="47" spans="1:29" ht="15.95" customHeight="1">
      <c r="A47" s="1"/>
      <c r="B47" s="2"/>
      <c r="C47" s="3"/>
      <c r="D47" s="4"/>
      <c r="E47" s="5"/>
      <c r="F47" s="6"/>
      <c r="G47" s="7"/>
      <c r="H47" s="8"/>
      <c r="I47" s="8"/>
      <c r="J47" s="8"/>
      <c r="K47" s="8"/>
      <c r="L47" s="8"/>
      <c r="M47" s="8"/>
      <c r="N47" s="8"/>
      <c r="O47" s="8"/>
      <c r="P47" s="8"/>
      <c r="Q47" s="8"/>
      <c r="R47" s="9">
        <f t="shared" si="42"/>
        <v>0</v>
      </c>
      <c r="S47" s="10">
        <f t="shared" si="43"/>
        <v>0</v>
      </c>
      <c r="T47" s="11" t="str">
        <f t="shared" si="44"/>
        <v/>
      </c>
      <c r="U47" s="7"/>
      <c r="V47" s="12"/>
      <c r="W47" s="14">
        <f t="shared" si="45"/>
        <v>0</v>
      </c>
      <c r="X47" s="13"/>
      <c r="Y47" s="14">
        <f t="shared" si="46"/>
        <v>0</v>
      </c>
      <c r="Z47" s="13"/>
      <c r="AA47" s="15">
        <f t="shared" si="47"/>
        <v>0</v>
      </c>
      <c r="AB47" s="13"/>
      <c r="AC47" s="16" t="str">
        <f t="shared" si="48"/>
        <v/>
      </c>
    </row>
    <row r="48" spans="1:29" ht="15.95" customHeight="1">
      <c r="A48" s="1"/>
      <c r="B48" s="2"/>
      <c r="C48" s="3" t="s">
        <v>29</v>
      </c>
      <c r="D48" s="4">
        <v>0</v>
      </c>
      <c r="E48" s="5">
        <v>15</v>
      </c>
      <c r="F48" s="6">
        <v>0</v>
      </c>
      <c r="G48" s="7">
        <v>0</v>
      </c>
      <c r="H48" s="8">
        <v>3</v>
      </c>
      <c r="I48" s="8">
        <v>6</v>
      </c>
      <c r="J48" s="8">
        <v>9</v>
      </c>
      <c r="K48" s="8"/>
      <c r="L48" s="8"/>
      <c r="M48" s="8"/>
      <c r="N48" s="8"/>
      <c r="O48" s="8"/>
      <c r="P48" s="8"/>
      <c r="Q48" s="8"/>
      <c r="R48" s="9">
        <f t="shared" si="0"/>
        <v>18</v>
      </c>
      <c r="S48" s="10">
        <f t="shared" si="1"/>
        <v>18</v>
      </c>
      <c r="T48" s="11">
        <f t="shared" si="2"/>
        <v>18</v>
      </c>
      <c r="U48" s="7"/>
      <c r="V48" s="12"/>
      <c r="W48" s="14">
        <f t="shared" si="3"/>
        <v>0</v>
      </c>
      <c r="X48" s="13"/>
      <c r="Y48" s="14">
        <f t="shared" si="4"/>
        <v>0</v>
      </c>
      <c r="Z48" s="13"/>
      <c r="AA48" s="15">
        <f t="shared" si="5"/>
        <v>0</v>
      </c>
      <c r="AB48" s="13"/>
      <c r="AC48" s="16">
        <f t="shared" si="6"/>
        <v>0</v>
      </c>
    </row>
    <row r="49" spans="1:29" ht="15.95" customHeight="1">
      <c r="A49" s="1"/>
      <c r="B49" s="2"/>
      <c r="C49" s="3"/>
      <c r="D49" s="4"/>
      <c r="E49" s="5">
        <v>20</v>
      </c>
      <c r="F49" s="6">
        <v>0</v>
      </c>
      <c r="G49" s="7">
        <v>0</v>
      </c>
      <c r="H49" s="8">
        <v>2</v>
      </c>
      <c r="I49" s="8"/>
      <c r="J49" s="8"/>
      <c r="K49" s="8"/>
      <c r="L49" s="8"/>
      <c r="M49" s="8"/>
      <c r="N49" s="8"/>
      <c r="O49" s="8"/>
      <c r="P49" s="8"/>
      <c r="Q49" s="8"/>
      <c r="R49" s="9">
        <f t="shared" si="0"/>
        <v>2</v>
      </c>
      <c r="S49" s="10">
        <f t="shared" si="1"/>
        <v>2</v>
      </c>
      <c r="T49" s="11">
        <f t="shared" si="2"/>
        <v>2</v>
      </c>
      <c r="U49" s="7"/>
      <c r="V49" s="12"/>
      <c r="W49" s="14">
        <f t="shared" si="3"/>
        <v>0</v>
      </c>
      <c r="X49" s="13"/>
      <c r="Y49" s="14">
        <f t="shared" si="4"/>
        <v>0</v>
      </c>
      <c r="Z49" s="13"/>
      <c r="AA49" s="15">
        <f t="shared" si="5"/>
        <v>0</v>
      </c>
      <c r="AB49" s="13"/>
      <c r="AC49" s="16">
        <f t="shared" si="6"/>
        <v>0</v>
      </c>
    </row>
    <row r="50" spans="1:29" ht="15.95" customHeight="1">
      <c r="A50" s="1"/>
      <c r="B50" s="2"/>
      <c r="C50" s="3"/>
      <c r="D50" s="4"/>
      <c r="E50" s="5"/>
      <c r="F50" s="6"/>
      <c r="G50" s="7"/>
      <c r="H50" s="8"/>
      <c r="I50" s="8"/>
      <c r="J50" s="8"/>
      <c r="K50" s="8"/>
      <c r="L50" s="8"/>
      <c r="M50" s="8"/>
      <c r="N50" s="8"/>
      <c r="O50" s="8"/>
      <c r="P50" s="8"/>
      <c r="Q50" s="8"/>
      <c r="R50" s="9">
        <f t="shared" si="0"/>
        <v>0</v>
      </c>
      <c r="S50" s="10">
        <f t="shared" si="1"/>
        <v>0</v>
      </c>
      <c r="T50" s="11" t="str">
        <f t="shared" si="2"/>
        <v/>
      </c>
      <c r="U50" s="7"/>
      <c r="V50" s="12"/>
      <c r="W50" s="14">
        <f t="shared" si="3"/>
        <v>0</v>
      </c>
      <c r="X50" s="13"/>
      <c r="Y50" s="14">
        <f t="shared" si="4"/>
        <v>0</v>
      </c>
      <c r="Z50" s="13"/>
      <c r="AA50" s="15">
        <f t="shared" si="5"/>
        <v>0</v>
      </c>
      <c r="AB50" s="13"/>
      <c r="AC50" s="16" t="str">
        <f t="shared" si="6"/>
        <v/>
      </c>
    </row>
    <row r="51" spans="1:29" ht="15.95" customHeight="1">
      <c r="A51" s="1"/>
      <c r="B51" s="2"/>
      <c r="C51" s="3" t="s">
        <v>265</v>
      </c>
      <c r="D51" s="4" t="s">
        <v>273</v>
      </c>
      <c r="E51" s="5" t="s">
        <v>296</v>
      </c>
      <c r="F51" s="6"/>
      <c r="G51" s="7"/>
      <c r="H51" s="8">
        <v>1</v>
      </c>
      <c r="I51" s="8">
        <v>1</v>
      </c>
      <c r="J51" s="8"/>
      <c r="K51" s="8"/>
      <c r="L51" s="8"/>
      <c r="M51" s="8"/>
      <c r="N51" s="8"/>
      <c r="O51" s="8"/>
      <c r="P51" s="8"/>
      <c r="Q51" s="8"/>
      <c r="R51" s="9">
        <f t="shared" si="0"/>
        <v>2</v>
      </c>
      <c r="S51" s="10">
        <f t="shared" si="1"/>
        <v>2</v>
      </c>
      <c r="T51" s="11">
        <f t="shared" si="2"/>
        <v>2</v>
      </c>
      <c r="U51" s="7"/>
      <c r="V51" s="12"/>
      <c r="W51" s="14">
        <f t="shared" si="3"/>
        <v>0</v>
      </c>
      <c r="X51" s="13"/>
      <c r="Y51" s="14">
        <f t="shared" si="4"/>
        <v>0</v>
      </c>
      <c r="Z51" s="13"/>
      <c r="AA51" s="15">
        <f t="shared" si="5"/>
        <v>0</v>
      </c>
      <c r="AB51" s="13"/>
      <c r="AC51" s="16">
        <f t="shared" si="6"/>
        <v>0</v>
      </c>
    </row>
    <row r="52" spans="1:29" ht="15.95" customHeight="1">
      <c r="A52" s="1"/>
      <c r="B52" s="2"/>
      <c r="C52" s="3"/>
      <c r="D52" s="4"/>
      <c r="E52" s="5"/>
      <c r="F52" s="6"/>
      <c r="G52" s="7"/>
      <c r="H52" s="8"/>
      <c r="I52" s="8"/>
      <c r="J52" s="8"/>
      <c r="K52" s="8"/>
      <c r="L52" s="8"/>
      <c r="M52" s="8"/>
      <c r="N52" s="8"/>
      <c r="O52" s="8"/>
      <c r="P52" s="8"/>
      <c r="Q52" s="8"/>
      <c r="R52" s="9">
        <f t="shared" si="0"/>
        <v>0</v>
      </c>
      <c r="S52" s="10">
        <f t="shared" si="1"/>
        <v>0</v>
      </c>
      <c r="T52" s="11" t="str">
        <f t="shared" si="2"/>
        <v/>
      </c>
      <c r="U52" s="7"/>
      <c r="V52" s="12"/>
      <c r="W52" s="14">
        <f t="shared" si="3"/>
        <v>0</v>
      </c>
      <c r="X52" s="13"/>
      <c r="Y52" s="14">
        <f t="shared" si="4"/>
        <v>0</v>
      </c>
      <c r="Z52" s="13"/>
      <c r="AA52" s="15">
        <f t="shared" si="5"/>
        <v>0</v>
      </c>
      <c r="AB52" s="13"/>
      <c r="AC52" s="16" t="str">
        <f t="shared" si="6"/>
        <v/>
      </c>
    </row>
    <row r="53" spans="1:29" ht="15.95" customHeight="1">
      <c r="A53" s="1"/>
      <c r="B53" s="2"/>
      <c r="C53" s="3"/>
      <c r="D53" s="4"/>
      <c r="E53" s="5"/>
      <c r="F53" s="6"/>
      <c r="G53" s="7"/>
      <c r="H53" s="8"/>
      <c r="I53" s="8"/>
      <c r="J53" s="8"/>
      <c r="K53" s="8"/>
      <c r="L53" s="8"/>
      <c r="M53" s="8"/>
      <c r="N53" s="8"/>
      <c r="O53" s="8"/>
      <c r="P53" s="8"/>
      <c r="Q53" s="8"/>
      <c r="R53" s="9">
        <f>SUM(H53:Q53)</f>
        <v>0</v>
      </c>
      <c r="S53" s="10">
        <f>SUM(R53)</f>
        <v>0</v>
      </c>
      <c r="T53" s="11" t="str">
        <f>IF(S53=0,"",IF(S53&lt;0.5,1,ROUND(S53,0)))</f>
        <v/>
      </c>
      <c r="U53" s="7"/>
      <c r="V53" s="12"/>
      <c r="W53" s="14">
        <f>ROUNDDOWN(R53*V53,0)</f>
        <v>0</v>
      </c>
      <c r="X53" s="13"/>
      <c r="Y53" s="14">
        <f>ROUNDDOWN(R53*X53,0)</f>
        <v>0</v>
      </c>
      <c r="Z53" s="13"/>
      <c r="AA53" s="15">
        <f>ROUNDDOWN(R53*Z53,0)</f>
        <v>0</v>
      </c>
      <c r="AB53" s="13"/>
      <c r="AC53" s="16" t="str">
        <f>IF(T53="","",R53*AB53)</f>
        <v/>
      </c>
    </row>
    <row r="54" spans="1:29" ht="15.95" customHeight="1">
      <c r="A54" s="1"/>
      <c r="B54" s="2"/>
      <c r="C54" s="3"/>
      <c r="D54" s="4"/>
      <c r="E54" s="5"/>
      <c r="F54" s="6"/>
      <c r="G54" s="7"/>
      <c r="H54" s="8"/>
      <c r="I54" s="8"/>
      <c r="J54" s="8"/>
      <c r="K54" s="8"/>
      <c r="L54" s="8"/>
      <c r="M54" s="8"/>
      <c r="N54" s="8"/>
      <c r="O54" s="8"/>
      <c r="P54" s="8"/>
      <c r="Q54" s="8"/>
      <c r="R54" s="9">
        <f>SUM(H54:Q54)</f>
        <v>0</v>
      </c>
      <c r="S54" s="10">
        <f>SUM(R54)</f>
        <v>0</v>
      </c>
      <c r="T54" s="11" t="str">
        <f>IF(S54=0,"",IF(S54&lt;0.5,1,ROUND(S54,0)))</f>
        <v/>
      </c>
      <c r="U54" s="7"/>
      <c r="V54" s="12"/>
      <c r="W54" s="14">
        <f>ROUNDDOWN(R54*V54,0)</f>
        <v>0</v>
      </c>
      <c r="X54" s="13"/>
      <c r="Y54" s="14">
        <f>ROUNDDOWN(R54*X54,0)</f>
        <v>0</v>
      </c>
      <c r="Z54" s="13"/>
      <c r="AA54" s="15">
        <f>ROUNDDOWN(R54*Z54,0)</f>
        <v>0</v>
      </c>
      <c r="AB54" s="13"/>
      <c r="AC54" s="16" t="str">
        <f>IF(T54="","",R54*AB54)</f>
        <v/>
      </c>
    </row>
    <row r="55" spans="1:29" ht="15.95" customHeight="1">
      <c r="A55" s="1"/>
      <c r="B55" s="2"/>
      <c r="C55" s="3"/>
      <c r="D55" s="4"/>
      <c r="E55" s="5"/>
      <c r="F55" s="6"/>
      <c r="G55" s="7"/>
      <c r="H55" s="8"/>
      <c r="I55" s="8"/>
      <c r="J55" s="8"/>
      <c r="K55" s="8"/>
      <c r="L55" s="8"/>
      <c r="M55" s="8"/>
      <c r="N55" s="8"/>
      <c r="O55" s="8"/>
      <c r="P55" s="8"/>
      <c r="Q55" s="8"/>
      <c r="R55" s="9">
        <f t="shared" si="0"/>
        <v>0</v>
      </c>
      <c r="S55" s="10">
        <f t="shared" si="1"/>
        <v>0</v>
      </c>
      <c r="T55" s="11" t="str">
        <f t="shared" si="2"/>
        <v/>
      </c>
      <c r="U55" s="7"/>
      <c r="V55" s="12"/>
      <c r="W55" s="14">
        <f t="shared" si="3"/>
        <v>0</v>
      </c>
      <c r="X55" s="13"/>
      <c r="Y55" s="14">
        <f t="shared" si="4"/>
        <v>0</v>
      </c>
      <c r="Z55" s="13"/>
      <c r="AA55" s="15">
        <f t="shared" si="5"/>
        <v>0</v>
      </c>
      <c r="AB55" s="13"/>
      <c r="AC55" s="16" t="str">
        <f t="shared" si="6"/>
        <v/>
      </c>
    </row>
    <row r="56" spans="1:29" ht="15.95" customHeight="1">
      <c r="A56" s="1"/>
      <c r="B56" s="2"/>
      <c r="C56" s="3"/>
      <c r="D56" s="4"/>
      <c r="E56" s="5"/>
      <c r="F56" s="6"/>
      <c r="G56" s="7"/>
      <c r="H56" s="8"/>
      <c r="I56" s="8"/>
      <c r="J56" s="8"/>
      <c r="K56" s="8"/>
      <c r="L56" s="8"/>
      <c r="M56" s="8"/>
      <c r="N56" s="8"/>
      <c r="O56" s="8"/>
      <c r="P56" s="8"/>
      <c r="Q56" s="8"/>
      <c r="R56" s="9">
        <f t="shared" si="0"/>
        <v>0</v>
      </c>
      <c r="S56" s="10">
        <f t="shared" si="1"/>
        <v>0</v>
      </c>
      <c r="T56" s="11" t="str">
        <f t="shared" si="2"/>
        <v/>
      </c>
      <c r="U56" s="7"/>
      <c r="V56" s="12"/>
      <c r="W56" s="14">
        <f t="shared" si="3"/>
        <v>0</v>
      </c>
      <c r="X56" s="13"/>
      <c r="Y56" s="14">
        <f t="shared" si="4"/>
        <v>0</v>
      </c>
      <c r="Z56" s="13"/>
      <c r="AA56" s="15">
        <f t="shared" si="5"/>
        <v>0</v>
      </c>
      <c r="AB56" s="13"/>
      <c r="AC56" s="16" t="str">
        <f t="shared" si="6"/>
        <v/>
      </c>
    </row>
    <row r="57" spans="1:29" ht="15.95" customHeight="1">
      <c r="A57" s="1"/>
      <c r="B57" s="2"/>
      <c r="C57" s="3"/>
      <c r="D57" s="4"/>
      <c r="E57" s="5"/>
      <c r="F57" s="6"/>
      <c r="G57" s="7"/>
      <c r="H57" s="8"/>
      <c r="I57" s="8"/>
      <c r="J57" s="8"/>
      <c r="K57" s="8"/>
      <c r="L57" s="8"/>
      <c r="M57" s="8"/>
      <c r="N57" s="8"/>
      <c r="O57" s="8"/>
      <c r="P57" s="8"/>
      <c r="Q57" s="8"/>
      <c r="R57" s="9">
        <f t="shared" si="0"/>
        <v>0</v>
      </c>
      <c r="S57" s="10">
        <f t="shared" si="1"/>
        <v>0</v>
      </c>
      <c r="T57" s="11" t="str">
        <f t="shared" si="2"/>
        <v/>
      </c>
      <c r="U57" s="7"/>
      <c r="V57" s="12"/>
      <c r="W57" s="14">
        <f t="shared" si="3"/>
        <v>0</v>
      </c>
      <c r="X57" s="13"/>
      <c r="Y57" s="14">
        <f t="shared" si="4"/>
        <v>0</v>
      </c>
      <c r="Z57" s="13"/>
      <c r="AA57" s="15">
        <f t="shared" si="5"/>
        <v>0</v>
      </c>
      <c r="AB57" s="13"/>
      <c r="AC57" s="16" t="str">
        <f t="shared" si="6"/>
        <v/>
      </c>
    </row>
    <row r="58" spans="1:29" ht="15.95" customHeight="1">
      <c r="A58" s="1"/>
      <c r="B58" s="2"/>
      <c r="C58" s="3"/>
      <c r="D58" s="4"/>
      <c r="E58" s="5"/>
      <c r="F58" s="6"/>
      <c r="G58" s="7"/>
      <c r="H58" s="8"/>
      <c r="I58" s="8"/>
      <c r="J58" s="8"/>
      <c r="K58" s="8"/>
      <c r="L58" s="8"/>
      <c r="M58" s="8"/>
      <c r="N58" s="8"/>
      <c r="O58" s="8"/>
      <c r="P58" s="8"/>
      <c r="Q58" s="8"/>
      <c r="R58" s="9">
        <f t="shared" ref="R58:R67" si="49">SUM(H58:Q58)</f>
        <v>0</v>
      </c>
      <c r="S58" s="10">
        <f t="shared" ref="S58:S67" si="50">SUM(R58)</f>
        <v>0</v>
      </c>
      <c r="T58" s="11" t="str">
        <f t="shared" ref="T58:T67" si="51">IF(S58=0,"",IF(S58&lt;0.5,1,ROUND(S58,0)))</f>
        <v/>
      </c>
      <c r="U58" s="7"/>
      <c r="V58" s="12"/>
      <c r="W58" s="14">
        <f t="shared" ref="W58:W67" si="52">ROUNDDOWN(R58*V58,0)</f>
        <v>0</v>
      </c>
      <c r="X58" s="13"/>
      <c r="Y58" s="14">
        <f t="shared" ref="Y58:Y67" si="53">ROUNDDOWN(R58*X58,0)</f>
        <v>0</v>
      </c>
      <c r="Z58" s="13"/>
      <c r="AA58" s="15">
        <f t="shared" ref="AA58:AA67" si="54">ROUNDDOWN(R58*Z58,0)</f>
        <v>0</v>
      </c>
      <c r="AB58" s="13"/>
      <c r="AC58" s="16" t="str">
        <f t="shared" ref="AC58:AC67" si="55">IF(T58="","",R58*AB58)</f>
        <v/>
      </c>
    </row>
    <row r="59" spans="1:29" ht="15.95" customHeight="1">
      <c r="A59" s="1"/>
      <c r="B59" s="2"/>
      <c r="C59" s="3"/>
      <c r="D59" s="4"/>
      <c r="E59" s="5"/>
      <c r="F59" s="6"/>
      <c r="G59" s="7"/>
      <c r="H59" s="8"/>
      <c r="I59" s="8"/>
      <c r="J59" s="8"/>
      <c r="K59" s="8"/>
      <c r="L59" s="8"/>
      <c r="M59" s="8"/>
      <c r="N59" s="8"/>
      <c r="O59" s="8"/>
      <c r="P59" s="8"/>
      <c r="Q59" s="8"/>
      <c r="R59" s="9"/>
      <c r="S59" s="10"/>
      <c r="T59" s="11"/>
      <c r="U59" s="7"/>
      <c r="V59" s="12"/>
      <c r="W59" s="14"/>
      <c r="X59" s="13"/>
      <c r="Y59" s="14"/>
      <c r="Z59" s="13"/>
      <c r="AA59" s="15"/>
      <c r="AB59" s="13"/>
      <c r="AC59" s="16"/>
    </row>
    <row r="60" spans="1:29" ht="15.95" customHeight="1">
      <c r="A60" s="1"/>
      <c r="B60" s="2"/>
      <c r="C60" s="3"/>
      <c r="D60" s="4"/>
      <c r="E60" s="5"/>
      <c r="F60" s="6"/>
      <c r="G60" s="7"/>
      <c r="H60" s="8"/>
      <c r="I60" s="8"/>
      <c r="J60" s="8"/>
      <c r="K60" s="8"/>
      <c r="L60" s="8"/>
      <c r="M60" s="8"/>
      <c r="N60" s="8"/>
      <c r="O60" s="8"/>
      <c r="P60" s="8"/>
      <c r="Q60" s="8"/>
      <c r="R60" s="9"/>
      <c r="S60" s="10"/>
      <c r="T60" s="11"/>
      <c r="U60" s="7"/>
      <c r="V60" s="12"/>
      <c r="W60" s="14"/>
      <c r="X60" s="13"/>
      <c r="Y60" s="14"/>
      <c r="Z60" s="13"/>
      <c r="AA60" s="15"/>
      <c r="AB60" s="13"/>
      <c r="AC60" s="16"/>
    </row>
    <row r="61" spans="1:29" ht="15.95" customHeight="1">
      <c r="A61" s="1"/>
      <c r="B61" s="2"/>
      <c r="C61" s="3"/>
      <c r="D61" s="4"/>
      <c r="E61" s="5"/>
      <c r="F61" s="6"/>
      <c r="G61" s="7"/>
      <c r="H61" s="8"/>
      <c r="I61" s="8"/>
      <c r="J61" s="8"/>
      <c r="K61" s="8"/>
      <c r="L61" s="8"/>
      <c r="M61" s="8"/>
      <c r="N61" s="8"/>
      <c r="O61" s="8"/>
      <c r="P61" s="8"/>
      <c r="Q61" s="8"/>
      <c r="R61" s="9">
        <f t="shared" si="49"/>
        <v>0</v>
      </c>
      <c r="S61" s="10">
        <f t="shared" si="50"/>
        <v>0</v>
      </c>
      <c r="T61" s="11" t="str">
        <f t="shared" si="51"/>
        <v/>
      </c>
      <c r="U61" s="7"/>
      <c r="V61" s="12"/>
      <c r="W61" s="14">
        <f t="shared" si="52"/>
        <v>0</v>
      </c>
      <c r="X61" s="13"/>
      <c r="Y61" s="14">
        <f t="shared" si="53"/>
        <v>0</v>
      </c>
      <c r="Z61" s="13"/>
      <c r="AA61" s="15">
        <f t="shared" si="54"/>
        <v>0</v>
      </c>
      <c r="AB61" s="13"/>
      <c r="AC61" s="16" t="str">
        <f t="shared" si="55"/>
        <v/>
      </c>
    </row>
    <row r="62" spans="1:29" ht="15.95" customHeight="1">
      <c r="A62" s="1"/>
      <c r="B62" s="2"/>
      <c r="C62" s="3"/>
      <c r="D62" s="4"/>
      <c r="E62" s="5"/>
      <c r="F62" s="6"/>
      <c r="G62" s="7"/>
      <c r="H62" s="8"/>
      <c r="I62" s="8"/>
      <c r="J62" s="8"/>
      <c r="K62" s="8"/>
      <c r="L62" s="8"/>
      <c r="M62" s="8"/>
      <c r="N62" s="8"/>
      <c r="O62" s="8"/>
      <c r="P62" s="8"/>
      <c r="Q62" s="8"/>
      <c r="R62" s="9">
        <f t="shared" si="49"/>
        <v>0</v>
      </c>
      <c r="S62" s="10">
        <f t="shared" si="50"/>
        <v>0</v>
      </c>
      <c r="T62" s="11" t="str">
        <f t="shared" si="51"/>
        <v/>
      </c>
      <c r="U62" s="7"/>
      <c r="V62" s="12"/>
      <c r="W62" s="14">
        <f t="shared" si="52"/>
        <v>0</v>
      </c>
      <c r="X62" s="13"/>
      <c r="Y62" s="14">
        <f t="shared" si="53"/>
        <v>0</v>
      </c>
      <c r="Z62" s="13"/>
      <c r="AA62" s="15">
        <f t="shared" si="54"/>
        <v>0</v>
      </c>
      <c r="AB62" s="13"/>
      <c r="AC62" s="16" t="str">
        <f t="shared" si="55"/>
        <v/>
      </c>
    </row>
    <row r="63" spans="1:29" ht="15.95" customHeight="1">
      <c r="A63" s="1"/>
      <c r="B63" s="2"/>
      <c r="C63" s="3"/>
      <c r="D63" s="4"/>
      <c r="E63" s="5"/>
      <c r="F63" s="6"/>
      <c r="G63" s="7"/>
      <c r="H63" s="8"/>
      <c r="I63" s="8"/>
      <c r="J63" s="8"/>
      <c r="K63" s="8"/>
      <c r="L63" s="8"/>
      <c r="M63" s="8"/>
      <c r="N63" s="8"/>
      <c r="O63" s="8"/>
      <c r="P63" s="8"/>
      <c r="Q63" s="8"/>
      <c r="R63" s="9">
        <f t="shared" si="49"/>
        <v>0</v>
      </c>
      <c r="S63" s="10">
        <f t="shared" si="50"/>
        <v>0</v>
      </c>
      <c r="T63" s="11" t="str">
        <f t="shared" si="51"/>
        <v/>
      </c>
      <c r="U63" s="7"/>
      <c r="V63" s="12"/>
      <c r="W63" s="14">
        <f t="shared" si="52"/>
        <v>0</v>
      </c>
      <c r="X63" s="13"/>
      <c r="Y63" s="14">
        <f t="shared" si="53"/>
        <v>0</v>
      </c>
      <c r="Z63" s="13"/>
      <c r="AA63" s="15">
        <f t="shared" si="54"/>
        <v>0</v>
      </c>
      <c r="AB63" s="13"/>
      <c r="AC63" s="16" t="str">
        <f t="shared" si="55"/>
        <v/>
      </c>
    </row>
    <row r="64" spans="1:29" ht="15.95" customHeight="1">
      <c r="A64" s="1"/>
      <c r="B64" s="2"/>
      <c r="C64" s="3"/>
      <c r="D64" s="4"/>
      <c r="E64" s="5"/>
      <c r="F64" s="6"/>
      <c r="G64" s="7"/>
      <c r="H64" s="8"/>
      <c r="I64" s="8"/>
      <c r="J64" s="8"/>
      <c r="K64" s="8"/>
      <c r="L64" s="8"/>
      <c r="M64" s="8"/>
      <c r="N64" s="8"/>
      <c r="O64" s="8"/>
      <c r="P64" s="8"/>
      <c r="Q64" s="8"/>
      <c r="R64" s="9">
        <f t="shared" si="49"/>
        <v>0</v>
      </c>
      <c r="S64" s="10">
        <f t="shared" si="50"/>
        <v>0</v>
      </c>
      <c r="T64" s="11" t="str">
        <f t="shared" si="51"/>
        <v/>
      </c>
      <c r="U64" s="7"/>
      <c r="V64" s="12"/>
      <c r="W64" s="14">
        <f t="shared" si="52"/>
        <v>0</v>
      </c>
      <c r="X64" s="13"/>
      <c r="Y64" s="14">
        <f t="shared" si="53"/>
        <v>0</v>
      </c>
      <c r="Z64" s="13"/>
      <c r="AA64" s="15">
        <f t="shared" si="54"/>
        <v>0</v>
      </c>
      <c r="AB64" s="13"/>
      <c r="AC64" s="16" t="str">
        <f t="shared" si="55"/>
        <v/>
      </c>
    </row>
    <row r="65" spans="1:29" ht="15.95" customHeight="1">
      <c r="A65" s="1"/>
      <c r="B65" s="2"/>
      <c r="C65" s="3"/>
      <c r="D65" s="4"/>
      <c r="E65" s="5"/>
      <c r="F65" s="6"/>
      <c r="G65" s="7"/>
      <c r="H65" s="8"/>
      <c r="I65" s="8"/>
      <c r="J65" s="8"/>
      <c r="K65" s="8"/>
      <c r="L65" s="8"/>
      <c r="M65" s="8"/>
      <c r="N65" s="8"/>
      <c r="O65" s="8"/>
      <c r="P65" s="8"/>
      <c r="Q65" s="8"/>
      <c r="R65" s="9">
        <f t="shared" si="49"/>
        <v>0</v>
      </c>
      <c r="S65" s="10">
        <f t="shared" si="50"/>
        <v>0</v>
      </c>
      <c r="T65" s="11" t="str">
        <f t="shared" si="51"/>
        <v/>
      </c>
      <c r="U65" s="7"/>
      <c r="V65" s="12"/>
      <c r="W65" s="14">
        <f t="shared" si="52"/>
        <v>0</v>
      </c>
      <c r="X65" s="13"/>
      <c r="Y65" s="14">
        <f t="shared" si="53"/>
        <v>0</v>
      </c>
      <c r="Z65" s="13"/>
      <c r="AA65" s="15">
        <f t="shared" si="54"/>
        <v>0</v>
      </c>
      <c r="AB65" s="13"/>
      <c r="AC65" s="16" t="str">
        <f t="shared" si="55"/>
        <v/>
      </c>
    </row>
    <row r="66" spans="1:29" ht="15.95" customHeight="1">
      <c r="A66" s="1"/>
      <c r="B66" s="2"/>
      <c r="C66" s="3"/>
      <c r="D66" s="4"/>
      <c r="E66" s="5"/>
      <c r="F66" s="6"/>
      <c r="G66" s="7"/>
      <c r="H66" s="8"/>
      <c r="I66" s="8"/>
      <c r="J66" s="8"/>
      <c r="K66" s="8"/>
      <c r="L66" s="8"/>
      <c r="M66" s="8"/>
      <c r="N66" s="8"/>
      <c r="O66" s="8"/>
      <c r="P66" s="8"/>
      <c r="Q66" s="8"/>
      <c r="R66" s="9">
        <f t="shared" si="49"/>
        <v>0</v>
      </c>
      <c r="S66" s="10">
        <f t="shared" si="50"/>
        <v>0</v>
      </c>
      <c r="T66" s="11" t="str">
        <f t="shared" si="51"/>
        <v/>
      </c>
      <c r="U66" s="7"/>
      <c r="V66" s="12"/>
      <c r="W66" s="14">
        <f t="shared" si="52"/>
        <v>0</v>
      </c>
      <c r="X66" s="13"/>
      <c r="Y66" s="14">
        <f t="shared" si="53"/>
        <v>0</v>
      </c>
      <c r="Z66" s="13"/>
      <c r="AA66" s="15">
        <f t="shared" si="54"/>
        <v>0</v>
      </c>
      <c r="AB66" s="13"/>
      <c r="AC66" s="16" t="str">
        <f t="shared" si="55"/>
        <v/>
      </c>
    </row>
    <row r="67" spans="1:29" ht="15.95" customHeight="1">
      <c r="A67" s="1"/>
      <c r="B67" s="2"/>
      <c r="C67" s="3"/>
      <c r="D67" s="4"/>
      <c r="E67" s="5"/>
      <c r="F67" s="6"/>
      <c r="G67" s="7"/>
      <c r="H67" s="8"/>
      <c r="I67" s="8"/>
      <c r="J67" s="8"/>
      <c r="K67" s="8"/>
      <c r="L67" s="8"/>
      <c r="M67" s="8"/>
      <c r="N67" s="8"/>
      <c r="O67" s="8"/>
      <c r="P67" s="8"/>
      <c r="Q67" s="8"/>
      <c r="R67" s="9">
        <f t="shared" si="49"/>
        <v>0</v>
      </c>
      <c r="S67" s="10">
        <f t="shared" si="50"/>
        <v>0</v>
      </c>
      <c r="T67" s="11" t="str">
        <f t="shared" si="51"/>
        <v/>
      </c>
      <c r="U67" s="7"/>
      <c r="V67" s="12"/>
      <c r="W67" s="14">
        <f t="shared" si="52"/>
        <v>0</v>
      </c>
      <c r="X67" s="13"/>
      <c r="Y67" s="14">
        <f t="shared" si="53"/>
        <v>0</v>
      </c>
      <c r="Z67" s="13"/>
      <c r="AA67" s="15">
        <f t="shared" si="54"/>
        <v>0</v>
      </c>
      <c r="AB67" s="13"/>
      <c r="AC67" s="16" t="str">
        <f t="shared" si="55"/>
        <v/>
      </c>
    </row>
    <row r="68" spans="1:29" ht="15.95" customHeight="1">
      <c r="A68" s="1" t="s">
        <v>59</v>
      </c>
      <c r="B68" s="2"/>
      <c r="C68" s="3"/>
      <c r="D68" s="4"/>
      <c r="E68" s="5"/>
      <c r="F68" s="6"/>
      <c r="G68" s="7"/>
      <c r="H68" s="8"/>
      <c r="I68" s="8"/>
      <c r="J68" s="8"/>
      <c r="K68" s="8"/>
      <c r="L68" s="8"/>
      <c r="M68" s="8"/>
      <c r="N68" s="8"/>
      <c r="O68" s="8"/>
      <c r="P68" s="8"/>
      <c r="Q68" s="8"/>
      <c r="R68" s="9">
        <f t="shared" ref="R68:R163" si="56">SUM(H68:Q68)</f>
        <v>0</v>
      </c>
      <c r="S68" s="10">
        <f t="shared" ref="S68:S163" si="57">SUM(R68)</f>
        <v>0</v>
      </c>
      <c r="T68" s="11" t="str">
        <f t="shared" ref="T68:T163" si="58">IF(S68=0,"",IF(S68&lt;0.5,1,ROUND(S68,0)))</f>
        <v/>
      </c>
      <c r="U68" s="7"/>
      <c r="V68" s="12"/>
      <c r="W68" s="14">
        <f t="shared" ref="W68:W163" si="59">ROUNDDOWN(R68*V68,0)</f>
        <v>0</v>
      </c>
      <c r="X68" s="13"/>
      <c r="Y68" s="14">
        <f t="shared" ref="Y68:Y163" si="60">ROUNDDOWN(R68*X68,0)</f>
        <v>0</v>
      </c>
      <c r="Z68" s="13"/>
      <c r="AA68" s="15">
        <f t="shared" ref="AA68:AA163" si="61">ROUNDDOWN(R68*Z68,0)</f>
        <v>0</v>
      </c>
      <c r="AB68" s="13"/>
      <c r="AC68" s="16" t="str">
        <f t="shared" ref="AC68:AC163" si="62">IF(T68="","",R68*AB68)</f>
        <v/>
      </c>
    </row>
    <row r="69" spans="1:29" ht="15.95" customHeight="1">
      <c r="A69" s="1"/>
      <c r="B69" s="2" t="s">
        <v>70</v>
      </c>
      <c r="C69" s="3"/>
      <c r="D69" s="4"/>
      <c r="E69" s="5"/>
      <c r="F69" s="6"/>
      <c r="G69" s="7"/>
      <c r="H69" s="8"/>
      <c r="I69" s="8"/>
      <c r="J69" s="8"/>
      <c r="K69" s="8"/>
      <c r="L69" s="8"/>
      <c r="M69" s="8"/>
      <c r="N69" s="8"/>
      <c r="O69" s="8"/>
      <c r="P69" s="8"/>
      <c r="Q69" s="8"/>
      <c r="R69" s="9">
        <f t="shared" ref="R69:R90" si="63">SUM(H69:Q69)</f>
        <v>0</v>
      </c>
      <c r="S69" s="10">
        <f>SUM(R69)</f>
        <v>0</v>
      </c>
      <c r="T69" s="11" t="str">
        <f t="shared" ref="T69:T90" si="64">IF(S69=0,"",IF(S69&lt;0.5,1,ROUND(S69,0)))</f>
        <v/>
      </c>
      <c r="U69" s="7"/>
      <c r="V69" s="12"/>
      <c r="W69" s="14">
        <f t="shared" ref="W69:W90" si="65">ROUNDDOWN(R69*V69,0)</f>
        <v>0</v>
      </c>
      <c r="X69" s="13"/>
      <c r="Y69" s="14">
        <f t="shared" ref="Y69:Y90" si="66">ROUNDDOWN(R69*X69,0)</f>
        <v>0</v>
      </c>
      <c r="Z69" s="13"/>
      <c r="AA69" s="15">
        <f t="shared" ref="AA69:AA90" si="67">ROUNDDOWN(R69*Z69,0)</f>
        <v>0</v>
      </c>
      <c r="AB69" s="13"/>
      <c r="AC69" s="16" t="str">
        <f t="shared" ref="AC69:AC90" si="68">IF(T69="","",R69*AB69)</f>
        <v/>
      </c>
    </row>
    <row r="70" spans="1:29" ht="15.95" customHeight="1">
      <c r="A70" s="1"/>
      <c r="B70" s="2"/>
      <c r="C70" s="3" t="s">
        <v>337</v>
      </c>
      <c r="D70" s="4"/>
      <c r="E70" s="5"/>
      <c r="F70" s="6"/>
      <c r="G70" s="7"/>
      <c r="H70" s="8"/>
      <c r="I70" s="8"/>
      <c r="J70" s="8"/>
      <c r="K70" s="8"/>
      <c r="L70" s="8"/>
      <c r="M70" s="8"/>
      <c r="N70" s="8"/>
      <c r="O70" s="8"/>
      <c r="P70" s="8"/>
      <c r="Q70" s="8"/>
      <c r="R70" s="9">
        <f t="shared" si="63"/>
        <v>0</v>
      </c>
      <c r="S70" s="10">
        <f>SUM(R70)</f>
        <v>0</v>
      </c>
      <c r="T70" s="11" t="str">
        <f t="shared" si="64"/>
        <v/>
      </c>
      <c r="U70" s="7"/>
      <c r="V70" s="12"/>
      <c r="W70" s="14">
        <f t="shared" si="65"/>
        <v>0</v>
      </c>
      <c r="X70" s="13"/>
      <c r="Y70" s="14">
        <f t="shared" si="66"/>
        <v>0</v>
      </c>
      <c r="Z70" s="13"/>
      <c r="AA70" s="15">
        <f t="shared" si="67"/>
        <v>0</v>
      </c>
      <c r="AB70" s="13"/>
      <c r="AC70" s="16" t="str">
        <f t="shared" si="68"/>
        <v/>
      </c>
    </row>
    <row r="71" spans="1:29" ht="15.95" customHeight="1">
      <c r="A71" s="279"/>
      <c r="B71" s="280"/>
      <c r="C71" s="281" t="s">
        <v>67</v>
      </c>
      <c r="D71" s="282" t="s">
        <v>31</v>
      </c>
      <c r="E71" s="283">
        <v>100</v>
      </c>
      <c r="F71" s="284" t="s">
        <v>32</v>
      </c>
      <c r="G71" s="285">
        <v>0</v>
      </c>
      <c r="H71" s="286">
        <v>0.5</v>
      </c>
      <c r="I71" s="286">
        <v>24.9</v>
      </c>
      <c r="J71" s="286"/>
      <c r="K71" s="286"/>
      <c r="L71" s="286"/>
      <c r="M71" s="286"/>
      <c r="N71" s="286"/>
      <c r="O71" s="286"/>
      <c r="P71" s="286"/>
      <c r="Q71" s="286"/>
      <c r="R71" s="287">
        <f t="shared" si="63"/>
        <v>25.4</v>
      </c>
      <c r="S71" s="288">
        <f>SUM(R71)</f>
        <v>25.4</v>
      </c>
      <c r="T71" s="289">
        <f t="shared" si="64"/>
        <v>25</v>
      </c>
      <c r="U71" s="285"/>
      <c r="V71" s="290"/>
      <c r="W71" s="291">
        <f t="shared" si="65"/>
        <v>0</v>
      </c>
      <c r="X71" s="292"/>
      <c r="Y71" s="291">
        <f t="shared" si="66"/>
        <v>0</v>
      </c>
      <c r="Z71" s="292"/>
      <c r="AA71" s="293">
        <f t="shared" si="67"/>
        <v>0</v>
      </c>
      <c r="AB71" s="292"/>
      <c r="AC71" s="294">
        <f t="shared" si="68"/>
        <v>0</v>
      </c>
    </row>
    <row r="72" spans="1:29" ht="15.95" customHeight="1">
      <c r="A72" s="1"/>
      <c r="B72" s="2"/>
      <c r="C72" s="3"/>
      <c r="D72" s="4"/>
      <c r="E72" s="5"/>
      <c r="F72" s="6"/>
      <c r="G72" s="7"/>
      <c r="H72" s="8"/>
      <c r="I72" s="8"/>
      <c r="J72" s="8"/>
      <c r="K72" s="8"/>
      <c r="L72" s="8"/>
      <c r="M72" s="8"/>
      <c r="N72" s="8"/>
      <c r="O72" s="8"/>
      <c r="P72" s="8"/>
      <c r="Q72" s="8"/>
      <c r="R72" s="9">
        <f t="shared" si="63"/>
        <v>0</v>
      </c>
      <c r="S72" s="10">
        <f>SUM(R72)</f>
        <v>0</v>
      </c>
      <c r="T72" s="11" t="str">
        <f t="shared" si="64"/>
        <v/>
      </c>
      <c r="U72" s="7"/>
      <c r="V72" s="12"/>
      <c r="W72" s="14">
        <f t="shared" si="65"/>
        <v>0</v>
      </c>
      <c r="X72" s="13"/>
      <c r="Y72" s="14">
        <f t="shared" si="66"/>
        <v>0</v>
      </c>
      <c r="Z72" s="13"/>
      <c r="AA72" s="15">
        <f t="shared" si="67"/>
        <v>0</v>
      </c>
      <c r="AB72" s="13"/>
      <c r="AC72" s="16" t="str">
        <f t="shared" si="68"/>
        <v/>
      </c>
    </row>
    <row r="73" spans="1:29" ht="15.95" customHeight="1">
      <c r="A73" s="1"/>
      <c r="B73" s="2"/>
      <c r="C73" s="3" t="s">
        <v>338</v>
      </c>
      <c r="D73" s="4"/>
      <c r="E73" s="5"/>
      <c r="F73" s="6"/>
      <c r="G73" s="7"/>
      <c r="H73" s="8"/>
      <c r="I73" s="8"/>
      <c r="J73" s="8"/>
      <c r="K73" s="8"/>
      <c r="L73" s="8"/>
      <c r="M73" s="8"/>
      <c r="N73" s="8"/>
      <c r="O73" s="8"/>
      <c r="P73" s="8"/>
      <c r="Q73" s="8"/>
      <c r="R73" s="9">
        <f t="shared" si="63"/>
        <v>0</v>
      </c>
      <c r="S73" s="10">
        <f>SUM(R73)</f>
        <v>0</v>
      </c>
      <c r="T73" s="11" t="str">
        <f t="shared" si="64"/>
        <v/>
      </c>
      <c r="U73" s="7"/>
      <c r="V73" s="12"/>
      <c r="W73" s="14">
        <f t="shared" si="65"/>
        <v>0</v>
      </c>
      <c r="X73" s="13"/>
      <c r="Y73" s="14">
        <f t="shared" si="66"/>
        <v>0</v>
      </c>
      <c r="Z73" s="13"/>
      <c r="AA73" s="15">
        <f t="shared" si="67"/>
        <v>0</v>
      </c>
      <c r="AB73" s="13"/>
      <c r="AC73" s="16" t="str">
        <f t="shared" si="68"/>
        <v/>
      </c>
    </row>
    <row r="74" spans="1:29" ht="15.95" customHeight="1">
      <c r="A74" s="1"/>
      <c r="B74" s="2"/>
      <c r="C74" s="3" t="s">
        <v>67</v>
      </c>
      <c r="D74" s="4" t="s">
        <v>31</v>
      </c>
      <c r="E74" s="5">
        <v>50</v>
      </c>
      <c r="F74" s="6" t="s">
        <v>32</v>
      </c>
      <c r="G74" s="7">
        <v>0</v>
      </c>
      <c r="H74" s="8">
        <v>5.6</v>
      </c>
      <c r="I74" s="8">
        <v>6.5</v>
      </c>
      <c r="J74" s="8"/>
      <c r="K74" s="8"/>
      <c r="L74" s="8"/>
      <c r="M74" s="8"/>
      <c r="N74" s="8"/>
      <c r="O74" s="8"/>
      <c r="P74" s="8"/>
      <c r="Q74" s="8"/>
      <c r="R74" s="9">
        <f t="shared" si="63"/>
        <v>12.1</v>
      </c>
      <c r="S74" s="10">
        <f>SUM(R74:R75)</f>
        <v>12.7</v>
      </c>
      <c r="T74" s="11">
        <f t="shared" si="64"/>
        <v>13</v>
      </c>
      <c r="U74" s="7"/>
      <c r="V74" s="12"/>
      <c r="W74" s="14">
        <f t="shared" si="65"/>
        <v>0</v>
      </c>
      <c r="X74" s="13"/>
      <c r="Y74" s="14">
        <f t="shared" si="66"/>
        <v>0</v>
      </c>
      <c r="Z74" s="13"/>
      <c r="AA74" s="15">
        <f t="shared" si="67"/>
        <v>0</v>
      </c>
      <c r="AB74" s="13"/>
      <c r="AC74" s="16">
        <f t="shared" si="68"/>
        <v>0</v>
      </c>
    </row>
    <row r="75" spans="1:29" ht="15.95" customHeight="1">
      <c r="A75" s="1"/>
      <c r="B75" s="2"/>
      <c r="C75" s="3"/>
      <c r="D75" s="4"/>
      <c r="E75" s="5"/>
      <c r="F75" s="6"/>
      <c r="G75" s="7" t="s">
        <v>33</v>
      </c>
      <c r="H75" s="8">
        <v>0.6</v>
      </c>
      <c r="I75" s="8"/>
      <c r="J75" s="8"/>
      <c r="K75" s="8"/>
      <c r="L75" s="8"/>
      <c r="M75" s="8"/>
      <c r="N75" s="8"/>
      <c r="O75" s="8"/>
      <c r="P75" s="8"/>
      <c r="Q75" s="8"/>
      <c r="R75" s="9">
        <f t="shared" si="63"/>
        <v>0.6</v>
      </c>
      <c r="S75" s="10"/>
      <c r="T75" s="11" t="str">
        <f t="shared" si="64"/>
        <v/>
      </c>
      <c r="U75" s="7"/>
      <c r="V75" s="12"/>
      <c r="W75" s="14">
        <f t="shared" si="65"/>
        <v>0</v>
      </c>
      <c r="X75" s="13"/>
      <c r="Y75" s="14">
        <f t="shared" si="66"/>
        <v>0</v>
      </c>
      <c r="Z75" s="13"/>
      <c r="AA75" s="15">
        <f t="shared" si="67"/>
        <v>0</v>
      </c>
      <c r="AB75" s="13"/>
      <c r="AC75" s="16" t="str">
        <f t="shared" si="68"/>
        <v/>
      </c>
    </row>
    <row r="76" spans="1:29" ht="15.95" customHeight="1">
      <c r="A76" s="1"/>
      <c r="B76" s="2"/>
      <c r="C76" s="3"/>
      <c r="D76" s="4"/>
      <c r="E76" s="5">
        <v>100</v>
      </c>
      <c r="F76" s="6" t="s">
        <v>32</v>
      </c>
      <c r="G76" s="7">
        <v>0</v>
      </c>
      <c r="H76" s="8">
        <v>11</v>
      </c>
      <c r="I76" s="8"/>
      <c r="J76" s="8"/>
      <c r="K76" s="8"/>
      <c r="L76" s="8"/>
      <c r="M76" s="8"/>
      <c r="N76" s="8"/>
      <c r="O76" s="8"/>
      <c r="P76" s="8"/>
      <c r="Q76" s="8"/>
      <c r="R76" s="9">
        <f t="shared" si="63"/>
        <v>11</v>
      </c>
      <c r="S76" s="10">
        <f t="shared" ref="S76:S90" si="69">SUM(R76)</f>
        <v>11</v>
      </c>
      <c r="T76" s="11">
        <f t="shared" si="64"/>
        <v>11</v>
      </c>
      <c r="U76" s="7"/>
      <c r="V76" s="12"/>
      <c r="W76" s="14">
        <f t="shared" si="65"/>
        <v>0</v>
      </c>
      <c r="X76" s="13"/>
      <c r="Y76" s="14">
        <f t="shared" si="66"/>
        <v>0</v>
      </c>
      <c r="Z76" s="13"/>
      <c r="AA76" s="15">
        <f t="shared" si="67"/>
        <v>0</v>
      </c>
      <c r="AB76" s="13"/>
      <c r="AC76" s="16">
        <f t="shared" si="68"/>
        <v>0</v>
      </c>
    </row>
    <row r="77" spans="1:29" ht="15.95" customHeight="1">
      <c r="A77" s="1"/>
      <c r="B77" s="2"/>
      <c r="C77" s="3"/>
      <c r="D77" s="4"/>
      <c r="E77" s="5"/>
      <c r="F77" s="6"/>
      <c r="G77" s="7"/>
      <c r="H77" s="8"/>
      <c r="I77" s="8"/>
      <c r="J77" s="8"/>
      <c r="K77" s="8"/>
      <c r="L77" s="8"/>
      <c r="M77" s="8"/>
      <c r="N77" s="8"/>
      <c r="O77" s="8"/>
      <c r="P77" s="8"/>
      <c r="Q77" s="8"/>
      <c r="R77" s="9">
        <f t="shared" si="63"/>
        <v>0</v>
      </c>
      <c r="S77" s="10">
        <f t="shared" si="69"/>
        <v>0</v>
      </c>
      <c r="T77" s="11" t="str">
        <f t="shared" si="64"/>
        <v/>
      </c>
      <c r="U77" s="7"/>
      <c r="V77" s="12"/>
      <c r="W77" s="14">
        <f t="shared" si="65"/>
        <v>0</v>
      </c>
      <c r="X77" s="13"/>
      <c r="Y77" s="14">
        <f t="shared" si="66"/>
        <v>0</v>
      </c>
      <c r="Z77" s="13"/>
      <c r="AA77" s="15">
        <f t="shared" si="67"/>
        <v>0</v>
      </c>
      <c r="AB77" s="13"/>
      <c r="AC77" s="16" t="str">
        <f t="shared" si="68"/>
        <v/>
      </c>
    </row>
    <row r="78" spans="1:29" ht="15.95" customHeight="1">
      <c r="A78" s="1"/>
      <c r="B78" s="2"/>
      <c r="C78" s="3"/>
      <c r="D78" s="4"/>
      <c r="E78" s="5"/>
      <c r="F78" s="6"/>
      <c r="G78" s="7"/>
      <c r="H78" s="8"/>
      <c r="I78" s="8"/>
      <c r="J78" s="8"/>
      <c r="K78" s="8"/>
      <c r="L78" s="8"/>
      <c r="M78" s="8"/>
      <c r="N78" s="8"/>
      <c r="O78" s="8"/>
      <c r="P78" s="8"/>
      <c r="Q78" s="8"/>
      <c r="R78" s="9">
        <f t="shared" si="63"/>
        <v>0</v>
      </c>
      <c r="S78" s="10">
        <f t="shared" si="69"/>
        <v>0</v>
      </c>
      <c r="T78" s="11" t="str">
        <f t="shared" si="64"/>
        <v/>
      </c>
      <c r="U78" s="7"/>
      <c r="V78" s="12"/>
      <c r="W78" s="14">
        <f t="shared" si="65"/>
        <v>0</v>
      </c>
      <c r="X78" s="13"/>
      <c r="Y78" s="14">
        <f t="shared" si="66"/>
        <v>0</v>
      </c>
      <c r="Z78" s="13"/>
      <c r="AA78" s="15">
        <f t="shared" si="67"/>
        <v>0</v>
      </c>
      <c r="AB78" s="13"/>
      <c r="AC78" s="16" t="str">
        <f t="shared" si="68"/>
        <v/>
      </c>
    </row>
    <row r="79" spans="1:29" ht="15.95" customHeight="1">
      <c r="A79" s="1"/>
      <c r="B79" s="2"/>
      <c r="C79" s="3" t="s">
        <v>74</v>
      </c>
      <c r="D79" s="4" t="s">
        <v>75</v>
      </c>
      <c r="E79" s="5">
        <v>0</v>
      </c>
      <c r="F79" s="6">
        <v>0</v>
      </c>
      <c r="G79" s="7">
        <v>1000</v>
      </c>
      <c r="H79" s="8">
        <v>1</v>
      </c>
      <c r="I79" s="8"/>
      <c r="J79" s="8"/>
      <c r="K79" s="8"/>
      <c r="L79" s="8"/>
      <c r="M79" s="8"/>
      <c r="N79" s="8"/>
      <c r="O79" s="8"/>
      <c r="P79" s="8"/>
      <c r="Q79" s="8"/>
      <c r="R79" s="9">
        <f t="shared" si="63"/>
        <v>1</v>
      </c>
      <c r="S79" s="10">
        <f t="shared" si="69"/>
        <v>1</v>
      </c>
      <c r="T79" s="11">
        <f t="shared" si="64"/>
        <v>1</v>
      </c>
      <c r="U79" s="7"/>
      <c r="V79" s="12"/>
      <c r="W79" s="14">
        <f t="shared" si="65"/>
        <v>0</v>
      </c>
      <c r="X79" s="13"/>
      <c r="Y79" s="14">
        <f t="shared" si="66"/>
        <v>0</v>
      </c>
      <c r="Z79" s="13"/>
      <c r="AA79" s="15">
        <f t="shared" si="67"/>
        <v>0</v>
      </c>
      <c r="AB79" s="13"/>
      <c r="AC79" s="16">
        <f t="shared" si="68"/>
        <v>0</v>
      </c>
    </row>
    <row r="80" spans="1:29" ht="15.95" customHeight="1">
      <c r="A80" s="1"/>
      <c r="B80" s="2"/>
      <c r="C80" s="3"/>
      <c r="D80" s="4"/>
      <c r="E80" s="5"/>
      <c r="F80" s="6"/>
      <c r="G80" s="7"/>
      <c r="H80" s="8"/>
      <c r="I80" s="8"/>
      <c r="J80" s="8"/>
      <c r="K80" s="8"/>
      <c r="L80" s="8"/>
      <c r="M80" s="8"/>
      <c r="N80" s="8"/>
      <c r="O80" s="8"/>
      <c r="P80" s="8"/>
      <c r="Q80" s="8"/>
      <c r="R80" s="9">
        <f t="shared" si="63"/>
        <v>0</v>
      </c>
      <c r="S80" s="10">
        <f t="shared" si="69"/>
        <v>0</v>
      </c>
      <c r="T80" s="11" t="str">
        <f t="shared" si="64"/>
        <v/>
      </c>
      <c r="U80" s="7"/>
      <c r="V80" s="12"/>
      <c r="W80" s="14">
        <f t="shared" si="65"/>
        <v>0</v>
      </c>
      <c r="X80" s="13"/>
      <c r="Y80" s="14">
        <f t="shared" si="66"/>
        <v>0</v>
      </c>
      <c r="Z80" s="13"/>
      <c r="AA80" s="15">
        <f t="shared" si="67"/>
        <v>0</v>
      </c>
      <c r="AB80" s="13"/>
      <c r="AC80" s="16" t="str">
        <f t="shared" si="68"/>
        <v/>
      </c>
    </row>
    <row r="81" spans="1:29" ht="15.95" customHeight="1">
      <c r="A81" s="1"/>
      <c r="B81" s="2"/>
      <c r="C81" s="3" t="s">
        <v>71</v>
      </c>
      <c r="D81" s="4" t="s">
        <v>72</v>
      </c>
      <c r="E81" s="5" t="s">
        <v>63</v>
      </c>
      <c r="F81" s="6"/>
      <c r="G81" s="7">
        <v>450</v>
      </c>
      <c r="H81" s="8">
        <v>1</v>
      </c>
      <c r="I81" s="8"/>
      <c r="J81" s="8"/>
      <c r="K81" s="8"/>
      <c r="L81" s="8"/>
      <c r="M81" s="8"/>
      <c r="N81" s="8"/>
      <c r="O81" s="8"/>
      <c r="P81" s="8"/>
      <c r="Q81" s="8"/>
      <c r="R81" s="9">
        <f t="shared" si="63"/>
        <v>1</v>
      </c>
      <c r="S81" s="10">
        <f t="shared" si="69"/>
        <v>1</v>
      </c>
      <c r="T81" s="11">
        <f t="shared" si="64"/>
        <v>1</v>
      </c>
      <c r="U81" s="7"/>
      <c r="V81" s="12"/>
      <c r="W81" s="14">
        <f t="shared" si="65"/>
        <v>0</v>
      </c>
      <c r="X81" s="13"/>
      <c r="Y81" s="14">
        <f t="shared" si="66"/>
        <v>0</v>
      </c>
      <c r="Z81" s="13"/>
      <c r="AA81" s="15">
        <f t="shared" si="67"/>
        <v>0</v>
      </c>
      <c r="AB81" s="13"/>
      <c r="AC81" s="16">
        <f t="shared" si="68"/>
        <v>0</v>
      </c>
    </row>
    <row r="82" spans="1:29" ht="15.95" customHeight="1">
      <c r="A82" s="1"/>
      <c r="B82" s="2"/>
      <c r="C82" s="3"/>
      <c r="D82" s="4"/>
      <c r="E82" s="5"/>
      <c r="F82" s="6"/>
      <c r="G82" s="7">
        <v>500</v>
      </c>
      <c r="H82" s="8">
        <v>1</v>
      </c>
      <c r="I82" s="8"/>
      <c r="J82" s="8"/>
      <c r="K82" s="8"/>
      <c r="L82" s="8"/>
      <c r="M82" s="8"/>
      <c r="N82" s="8"/>
      <c r="O82" s="8"/>
      <c r="P82" s="8"/>
      <c r="Q82" s="8"/>
      <c r="R82" s="9">
        <f t="shared" si="63"/>
        <v>1</v>
      </c>
      <c r="S82" s="10">
        <f t="shared" si="69"/>
        <v>1</v>
      </c>
      <c r="T82" s="11">
        <f t="shared" si="64"/>
        <v>1</v>
      </c>
      <c r="U82" s="7"/>
      <c r="V82" s="12"/>
      <c r="W82" s="14">
        <f t="shared" si="65"/>
        <v>0</v>
      </c>
      <c r="X82" s="13"/>
      <c r="Y82" s="14">
        <f t="shared" si="66"/>
        <v>0</v>
      </c>
      <c r="Z82" s="13"/>
      <c r="AA82" s="15">
        <f t="shared" si="67"/>
        <v>0</v>
      </c>
      <c r="AB82" s="13"/>
      <c r="AC82" s="16">
        <f t="shared" si="68"/>
        <v>0</v>
      </c>
    </row>
    <row r="83" spans="1:29" ht="15.95" customHeight="1">
      <c r="A83" s="1"/>
      <c r="B83" s="2"/>
      <c r="C83" s="3"/>
      <c r="D83" s="4" t="s">
        <v>73</v>
      </c>
      <c r="E83" s="5" t="s">
        <v>63</v>
      </c>
      <c r="F83" s="6"/>
      <c r="G83" s="7">
        <v>520</v>
      </c>
      <c r="H83" s="8">
        <v>1</v>
      </c>
      <c r="I83" s="8"/>
      <c r="J83" s="8"/>
      <c r="K83" s="8"/>
      <c r="L83" s="8"/>
      <c r="M83" s="8"/>
      <c r="N83" s="8"/>
      <c r="O83" s="8"/>
      <c r="P83" s="8"/>
      <c r="Q83" s="8"/>
      <c r="R83" s="9">
        <f t="shared" si="63"/>
        <v>1</v>
      </c>
      <c r="S83" s="10">
        <f t="shared" si="69"/>
        <v>1</v>
      </c>
      <c r="T83" s="11">
        <f t="shared" si="64"/>
        <v>1</v>
      </c>
      <c r="U83" s="7"/>
      <c r="V83" s="12"/>
      <c r="W83" s="14">
        <f t="shared" si="65"/>
        <v>0</v>
      </c>
      <c r="X83" s="13"/>
      <c r="Y83" s="14">
        <f t="shared" si="66"/>
        <v>0</v>
      </c>
      <c r="Z83" s="13"/>
      <c r="AA83" s="15">
        <f t="shared" si="67"/>
        <v>0</v>
      </c>
      <c r="AB83" s="13"/>
      <c r="AC83" s="16">
        <f t="shared" si="68"/>
        <v>0</v>
      </c>
    </row>
    <row r="84" spans="1:29" ht="15.95" customHeight="1">
      <c r="A84" s="1"/>
      <c r="B84" s="2"/>
      <c r="C84" s="3"/>
      <c r="D84" s="4"/>
      <c r="E84" s="5"/>
      <c r="F84" s="6"/>
      <c r="G84" s="7">
        <v>580</v>
      </c>
      <c r="H84" s="8">
        <v>1</v>
      </c>
      <c r="I84" s="8"/>
      <c r="J84" s="8"/>
      <c r="K84" s="8"/>
      <c r="L84" s="8"/>
      <c r="M84" s="8"/>
      <c r="N84" s="8"/>
      <c r="O84" s="8"/>
      <c r="P84" s="8"/>
      <c r="Q84" s="8"/>
      <c r="R84" s="9">
        <f t="shared" si="63"/>
        <v>1</v>
      </c>
      <c r="S84" s="10">
        <f t="shared" si="69"/>
        <v>1</v>
      </c>
      <c r="T84" s="11">
        <f t="shared" si="64"/>
        <v>1</v>
      </c>
      <c r="U84" s="7"/>
      <c r="V84" s="12"/>
      <c r="W84" s="14">
        <f t="shared" si="65"/>
        <v>0</v>
      </c>
      <c r="X84" s="13"/>
      <c r="Y84" s="14">
        <f t="shared" si="66"/>
        <v>0</v>
      </c>
      <c r="Z84" s="13"/>
      <c r="AA84" s="15">
        <f t="shared" si="67"/>
        <v>0</v>
      </c>
      <c r="AB84" s="13"/>
      <c r="AC84" s="16">
        <f t="shared" si="68"/>
        <v>0</v>
      </c>
    </row>
    <row r="85" spans="1:29" ht="15.95" customHeight="1">
      <c r="A85" s="1"/>
      <c r="B85" s="2"/>
      <c r="C85" s="3"/>
      <c r="D85" s="4"/>
      <c r="E85" s="5"/>
      <c r="F85" s="6"/>
      <c r="G85" s="7">
        <v>680</v>
      </c>
      <c r="H85" s="8">
        <v>1</v>
      </c>
      <c r="I85" s="8"/>
      <c r="J85" s="8"/>
      <c r="K85" s="8"/>
      <c r="L85" s="8"/>
      <c r="M85" s="8"/>
      <c r="N85" s="8"/>
      <c r="O85" s="8"/>
      <c r="P85" s="8"/>
      <c r="Q85" s="8"/>
      <c r="R85" s="9">
        <f t="shared" si="63"/>
        <v>1</v>
      </c>
      <c r="S85" s="10">
        <f t="shared" si="69"/>
        <v>1</v>
      </c>
      <c r="T85" s="11">
        <f t="shared" si="64"/>
        <v>1</v>
      </c>
      <c r="U85" s="7"/>
      <c r="V85" s="12"/>
      <c r="W85" s="14">
        <f t="shared" si="65"/>
        <v>0</v>
      </c>
      <c r="X85" s="13"/>
      <c r="Y85" s="14">
        <f t="shared" si="66"/>
        <v>0</v>
      </c>
      <c r="Z85" s="13"/>
      <c r="AA85" s="15">
        <f t="shared" si="67"/>
        <v>0</v>
      </c>
      <c r="AB85" s="13"/>
      <c r="AC85" s="16">
        <f t="shared" si="68"/>
        <v>0</v>
      </c>
    </row>
    <row r="86" spans="1:29" ht="15.95" customHeight="1">
      <c r="A86" s="1"/>
      <c r="B86" s="2"/>
      <c r="C86" s="3"/>
      <c r="D86" s="4" t="s">
        <v>62</v>
      </c>
      <c r="E86" s="5" t="s">
        <v>63</v>
      </c>
      <c r="F86" s="6"/>
      <c r="G86" s="7">
        <v>900</v>
      </c>
      <c r="H86" s="8">
        <v>1</v>
      </c>
      <c r="I86" s="8"/>
      <c r="J86" s="8"/>
      <c r="K86" s="8"/>
      <c r="L86" s="8"/>
      <c r="M86" s="8"/>
      <c r="N86" s="8"/>
      <c r="O86" s="8"/>
      <c r="P86" s="8"/>
      <c r="Q86" s="8"/>
      <c r="R86" s="9">
        <f t="shared" si="63"/>
        <v>1</v>
      </c>
      <c r="S86" s="10">
        <f t="shared" si="69"/>
        <v>1</v>
      </c>
      <c r="T86" s="11">
        <f t="shared" si="64"/>
        <v>1</v>
      </c>
      <c r="U86" s="7"/>
      <c r="V86" s="12"/>
      <c r="W86" s="14">
        <f t="shared" si="65"/>
        <v>0</v>
      </c>
      <c r="X86" s="13"/>
      <c r="Y86" s="14">
        <f t="shared" si="66"/>
        <v>0</v>
      </c>
      <c r="Z86" s="13"/>
      <c r="AA86" s="15">
        <f t="shared" si="67"/>
        <v>0</v>
      </c>
      <c r="AB86" s="13"/>
      <c r="AC86" s="16">
        <f t="shared" si="68"/>
        <v>0</v>
      </c>
    </row>
    <row r="87" spans="1:29" ht="15.95" customHeight="1">
      <c r="A87" s="1"/>
      <c r="B87" s="2"/>
      <c r="C87" s="3" t="s">
        <v>64</v>
      </c>
      <c r="D87" s="4" t="s">
        <v>65</v>
      </c>
      <c r="E87" s="5" t="s">
        <v>66</v>
      </c>
      <c r="F87" s="6"/>
      <c r="G87" s="7">
        <v>0</v>
      </c>
      <c r="H87" s="8">
        <v>6</v>
      </c>
      <c r="I87" s="8"/>
      <c r="J87" s="8"/>
      <c r="K87" s="8"/>
      <c r="L87" s="8"/>
      <c r="M87" s="8"/>
      <c r="N87" s="8"/>
      <c r="O87" s="8"/>
      <c r="P87" s="8"/>
      <c r="Q87" s="8"/>
      <c r="R87" s="9">
        <f t="shared" si="63"/>
        <v>6</v>
      </c>
      <c r="S87" s="10">
        <f t="shared" si="69"/>
        <v>6</v>
      </c>
      <c r="T87" s="11">
        <f t="shared" si="64"/>
        <v>6</v>
      </c>
      <c r="U87" s="7"/>
      <c r="V87" s="12"/>
      <c r="W87" s="14">
        <f t="shared" si="65"/>
        <v>0</v>
      </c>
      <c r="X87" s="13"/>
      <c r="Y87" s="14">
        <f t="shared" si="66"/>
        <v>0</v>
      </c>
      <c r="Z87" s="13"/>
      <c r="AA87" s="15">
        <f t="shared" si="67"/>
        <v>0</v>
      </c>
      <c r="AB87" s="13"/>
      <c r="AC87" s="16">
        <f t="shared" si="68"/>
        <v>0</v>
      </c>
    </row>
    <row r="88" spans="1:29" ht="15.95" customHeight="1">
      <c r="A88" s="1"/>
      <c r="B88" s="2"/>
      <c r="C88" s="3"/>
      <c r="D88" s="4"/>
      <c r="E88" s="5"/>
      <c r="F88" s="6"/>
      <c r="G88" s="7"/>
      <c r="H88" s="8"/>
      <c r="I88" s="8"/>
      <c r="J88" s="8"/>
      <c r="K88" s="8"/>
      <c r="L88" s="8"/>
      <c r="M88" s="8"/>
      <c r="N88" s="8"/>
      <c r="O88" s="8"/>
      <c r="P88" s="8"/>
      <c r="Q88" s="8"/>
      <c r="R88" s="9">
        <f t="shared" si="63"/>
        <v>0</v>
      </c>
      <c r="S88" s="10">
        <f t="shared" si="69"/>
        <v>0</v>
      </c>
      <c r="T88" s="11" t="str">
        <f t="shared" si="64"/>
        <v/>
      </c>
      <c r="U88" s="7"/>
      <c r="V88" s="12"/>
      <c r="W88" s="14">
        <f t="shared" si="65"/>
        <v>0</v>
      </c>
      <c r="X88" s="13"/>
      <c r="Y88" s="14">
        <f t="shared" si="66"/>
        <v>0</v>
      </c>
      <c r="Z88" s="13"/>
      <c r="AA88" s="15">
        <f t="shared" si="67"/>
        <v>0</v>
      </c>
      <c r="AB88" s="13"/>
      <c r="AC88" s="16" t="str">
        <f t="shared" si="68"/>
        <v/>
      </c>
    </row>
    <row r="89" spans="1:29" ht="15.95" customHeight="1">
      <c r="A89" s="1"/>
      <c r="B89" s="2"/>
      <c r="C89" s="3" t="s">
        <v>61</v>
      </c>
      <c r="D89" s="4" t="s">
        <v>62</v>
      </c>
      <c r="E89" s="5" t="s">
        <v>63</v>
      </c>
      <c r="F89" s="6"/>
      <c r="G89" s="7">
        <v>450</v>
      </c>
      <c r="H89" s="8">
        <v>4</v>
      </c>
      <c r="I89" s="8"/>
      <c r="J89" s="8"/>
      <c r="K89" s="8"/>
      <c r="L89" s="8"/>
      <c r="M89" s="8"/>
      <c r="N89" s="8"/>
      <c r="O89" s="8"/>
      <c r="P89" s="8"/>
      <c r="Q89" s="8"/>
      <c r="R89" s="9">
        <f t="shared" si="63"/>
        <v>4</v>
      </c>
      <c r="S89" s="10">
        <f t="shared" si="69"/>
        <v>4</v>
      </c>
      <c r="T89" s="11">
        <f t="shared" si="64"/>
        <v>4</v>
      </c>
      <c r="U89" s="7"/>
      <c r="V89" s="12"/>
      <c r="W89" s="14">
        <f t="shared" si="65"/>
        <v>0</v>
      </c>
      <c r="X89" s="13"/>
      <c r="Y89" s="14">
        <f t="shared" si="66"/>
        <v>0</v>
      </c>
      <c r="Z89" s="13"/>
      <c r="AA89" s="15">
        <f t="shared" si="67"/>
        <v>0</v>
      </c>
      <c r="AB89" s="13"/>
      <c r="AC89" s="16">
        <f t="shared" si="68"/>
        <v>0</v>
      </c>
    </row>
    <row r="90" spans="1:29" ht="15.95" customHeight="1">
      <c r="A90" s="1"/>
      <c r="B90" s="2"/>
      <c r="C90" s="3" t="s">
        <v>64</v>
      </c>
      <c r="D90" s="4" t="s">
        <v>65</v>
      </c>
      <c r="E90" s="5" t="s">
        <v>66</v>
      </c>
      <c r="F90" s="6"/>
      <c r="G90" s="7">
        <v>0</v>
      </c>
      <c r="H90" s="8">
        <v>4</v>
      </c>
      <c r="I90" s="8"/>
      <c r="J90" s="8"/>
      <c r="K90" s="8"/>
      <c r="L90" s="8"/>
      <c r="M90" s="8"/>
      <c r="N90" s="8"/>
      <c r="O90" s="8"/>
      <c r="P90" s="8"/>
      <c r="Q90" s="8"/>
      <c r="R90" s="9">
        <f t="shared" si="63"/>
        <v>4</v>
      </c>
      <c r="S90" s="10">
        <f t="shared" si="69"/>
        <v>4</v>
      </c>
      <c r="T90" s="11">
        <f t="shared" si="64"/>
        <v>4</v>
      </c>
      <c r="U90" s="7"/>
      <c r="V90" s="12"/>
      <c r="W90" s="14">
        <f t="shared" si="65"/>
        <v>0</v>
      </c>
      <c r="X90" s="13"/>
      <c r="Y90" s="14">
        <f t="shared" si="66"/>
        <v>0</v>
      </c>
      <c r="Z90" s="13"/>
      <c r="AA90" s="15">
        <f t="shared" si="67"/>
        <v>0</v>
      </c>
      <c r="AB90" s="13"/>
      <c r="AC90" s="16">
        <f t="shared" si="68"/>
        <v>0</v>
      </c>
    </row>
    <row r="91" spans="1:29" ht="15.95" customHeight="1">
      <c r="A91" s="1"/>
      <c r="B91" s="2"/>
      <c r="C91" s="3"/>
      <c r="D91" s="4"/>
      <c r="E91" s="5"/>
      <c r="F91" s="6"/>
      <c r="G91" s="7"/>
      <c r="H91" s="8"/>
      <c r="I91" s="8"/>
      <c r="J91" s="8"/>
      <c r="K91" s="8"/>
      <c r="L91" s="8"/>
      <c r="M91" s="8"/>
      <c r="N91" s="8"/>
      <c r="O91" s="8"/>
      <c r="P91" s="8"/>
      <c r="Q91" s="8"/>
      <c r="R91" s="9">
        <f t="shared" ref="R91" si="70">SUM(H91:Q91)</f>
        <v>0</v>
      </c>
      <c r="S91" s="10">
        <f t="shared" ref="S91" si="71">SUM(R91)</f>
        <v>0</v>
      </c>
      <c r="T91" s="11" t="str">
        <f t="shared" ref="T91" si="72">IF(S91=0,"",IF(S91&lt;0.5,1,ROUND(S91,0)))</f>
        <v/>
      </c>
      <c r="U91" s="7"/>
      <c r="V91" s="12"/>
      <c r="W91" s="14">
        <f t="shared" ref="W91" si="73">ROUNDDOWN(R91*V91,0)</f>
        <v>0</v>
      </c>
      <c r="X91" s="13"/>
      <c r="Y91" s="14">
        <f t="shared" ref="Y91" si="74">ROUNDDOWN(R91*X91,0)</f>
        <v>0</v>
      </c>
      <c r="Z91" s="13"/>
      <c r="AA91" s="15">
        <f t="shared" ref="AA91" si="75">ROUNDDOWN(R91*Z91,0)</f>
        <v>0</v>
      </c>
      <c r="AB91" s="13"/>
      <c r="AC91" s="16" t="str">
        <f t="shared" ref="AC91" si="76">IF(T91="","",R91*AB91)</f>
        <v/>
      </c>
    </row>
    <row r="92" spans="1:29" ht="15.95" customHeight="1">
      <c r="A92" s="1"/>
      <c r="B92" s="2"/>
      <c r="C92" s="3"/>
      <c r="D92" s="4"/>
      <c r="E92" s="5"/>
      <c r="F92" s="6"/>
      <c r="G92" s="7"/>
      <c r="H92" s="8"/>
      <c r="I92" s="8"/>
      <c r="J92" s="8"/>
      <c r="K92" s="8"/>
      <c r="L92" s="8"/>
      <c r="M92" s="8"/>
      <c r="N92" s="8"/>
      <c r="O92" s="8"/>
      <c r="P92" s="8"/>
      <c r="Q92" s="8"/>
      <c r="R92" s="9">
        <f>SUM(H92:Q92)</f>
        <v>0</v>
      </c>
      <c r="S92" s="10">
        <f>SUM(R92)</f>
        <v>0</v>
      </c>
      <c r="T92" s="11" t="str">
        <f>IF(S92=0,"",IF(S92&lt;0.5,1,ROUND(S92,0)))</f>
        <v/>
      </c>
      <c r="U92" s="7"/>
      <c r="V92" s="12"/>
      <c r="W92" s="14">
        <f>ROUNDDOWN(R92*V92,0)</f>
        <v>0</v>
      </c>
      <c r="X92" s="13"/>
      <c r="Y92" s="14">
        <f>ROUNDDOWN(R92*X92,0)</f>
        <v>0</v>
      </c>
      <c r="Z92" s="13"/>
      <c r="AA92" s="15">
        <f>ROUNDDOWN(R92*Z92,0)</f>
        <v>0</v>
      </c>
      <c r="AB92" s="13"/>
      <c r="AC92" s="16" t="str">
        <f>IF(T92="","",R92*AB92)</f>
        <v/>
      </c>
    </row>
    <row r="93" spans="1:29" ht="15.95" customHeight="1">
      <c r="A93" s="1"/>
      <c r="B93" s="2"/>
      <c r="C93" s="3"/>
      <c r="D93" s="4"/>
      <c r="E93" s="5"/>
      <c r="F93" s="6"/>
      <c r="G93" s="7"/>
      <c r="H93" s="8"/>
      <c r="I93" s="8"/>
      <c r="J93" s="8"/>
      <c r="K93" s="8"/>
      <c r="L93" s="8"/>
      <c r="M93" s="8"/>
      <c r="N93" s="8"/>
      <c r="O93" s="8"/>
      <c r="P93" s="8"/>
      <c r="Q93" s="8"/>
      <c r="R93" s="9">
        <f t="shared" ref="R93" si="77">SUM(H93:Q93)</f>
        <v>0</v>
      </c>
      <c r="S93" s="10">
        <f t="shared" ref="S93" si="78">SUM(R93)</f>
        <v>0</v>
      </c>
      <c r="T93" s="11" t="str">
        <f t="shared" ref="T93" si="79">IF(S93=0,"",IF(S93&lt;0.5,1,ROUND(S93,0)))</f>
        <v/>
      </c>
      <c r="U93" s="7"/>
      <c r="V93" s="12"/>
      <c r="W93" s="14">
        <f t="shared" ref="W93" si="80">ROUNDDOWN(R93*V93,0)</f>
        <v>0</v>
      </c>
      <c r="X93" s="13"/>
      <c r="Y93" s="14">
        <f t="shared" ref="Y93" si="81">ROUNDDOWN(R93*X93,0)</f>
        <v>0</v>
      </c>
      <c r="Z93" s="13"/>
      <c r="AA93" s="15">
        <f t="shared" ref="AA93" si="82">ROUNDDOWN(R93*Z93,0)</f>
        <v>0</v>
      </c>
      <c r="AB93" s="13"/>
      <c r="AC93" s="16" t="str">
        <f t="shared" ref="AC93" si="83">IF(T93="","",R93*AB93)</f>
        <v/>
      </c>
    </row>
    <row r="94" spans="1:29" ht="15.95" customHeight="1">
      <c r="A94" s="1"/>
      <c r="B94" s="2"/>
      <c r="C94" s="3" t="s">
        <v>68</v>
      </c>
      <c r="D94" s="4" t="s">
        <v>69</v>
      </c>
      <c r="E94" s="5">
        <v>50</v>
      </c>
      <c r="F94" s="6">
        <v>0</v>
      </c>
      <c r="G94" s="7">
        <v>0</v>
      </c>
      <c r="H94" s="8">
        <v>2</v>
      </c>
      <c r="I94" s="8"/>
      <c r="J94" s="8"/>
      <c r="K94" s="8"/>
      <c r="L94" s="8"/>
      <c r="M94" s="8"/>
      <c r="N94" s="8"/>
      <c r="O94" s="8"/>
      <c r="P94" s="8"/>
      <c r="Q94" s="8"/>
      <c r="R94" s="9">
        <f t="shared" si="56"/>
        <v>2</v>
      </c>
      <c r="S94" s="10">
        <f t="shared" si="57"/>
        <v>2</v>
      </c>
      <c r="T94" s="11">
        <f t="shared" si="58"/>
        <v>2</v>
      </c>
      <c r="U94" s="7"/>
      <c r="V94" s="12"/>
      <c r="W94" s="14">
        <f t="shared" si="59"/>
        <v>0</v>
      </c>
      <c r="X94" s="13"/>
      <c r="Y94" s="14">
        <f t="shared" si="60"/>
        <v>0</v>
      </c>
      <c r="Z94" s="13"/>
      <c r="AA94" s="15">
        <f t="shared" si="61"/>
        <v>0</v>
      </c>
      <c r="AB94" s="13"/>
      <c r="AC94" s="16">
        <f t="shared" si="62"/>
        <v>0</v>
      </c>
    </row>
    <row r="95" spans="1:29" ht="15.95" customHeight="1">
      <c r="A95" s="1"/>
      <c r="B95" s="2"/>
      <c r="C95" s="3"/>
      <c r="D95" s="4"/>
      <c r="E95" s="5"/>
      <c r="F95" s="6"/>
      <c r="G95" s="7"/>
      <c r="H95" s="8"/>
      <c r="I95" s="8"/>
      <c r="J95" s="8"/>
      <c r="K95" s="8"/>
      <c r="L95" s="8"/>
      <c r="M95" s="8"/>
      <c r="N95" s="8"/>
      <c r="O95" s="8"/>
      <c r="P95" s="8"/>
      <c r="Q95" s="8"/>
      <c r="R95" s="9"/>
      <c r="S95" s="10"/>
      <c r="T95" s="11"/>
      <c r="U95" s="7"/>
      <c r="V95" s="12"/>
      <c r="W95" s="14"/>
      <c r="X95" s="13"/>
      <c r="Y95" s="14"/>
      <c r="Z95" s="13"/>
      <c r="AA95" s="15"/>
      <c r="AB95" s="13"/>
      <c r="AC95" s="16"/>
    </row>
    <row r="96" spans="1:29" ht="15.95" customHeight="1">
      <c r="A96" s="1"/>
      <c r="B96" s="2"/>
      <c r="C96" s="3"/>
      <c r="D96" s="4"/>
      <c r="E96" s="5"/>
      <c r="F96" s="6"/>
      <c r="G96" s="7"/>
      <c r="H96" s="8"/>
      <c r="I96" s="8"/>
      <c r="J96" s="8"/>
      <c r="K96" s="8"/>
      <c r="L96" s="8"/>
      <c r="M96" s="8"/>
      <c r="N96" s="8"/>
      <c r="O96" s="8"/>
      <c r="P96" s="8"/>
      <c r="Q96" s="8"/>
      <c r="R96" s="9"/>
      <c r="S96" s="10"/>
      <c r="T96" s="11"/>
      <c r="U96" s="7"/>
      <c r="V96" s="12"/>
      <c r="W96" s="14"/>
      <c r="X96" s="13"/>
      <c r="Y96" s="14"/>
      <c r="Z96" s="13"/>
      <c r="AA96" s="15"/>
      <c r="AB96" s="13"/>
      <c r="AC96" s="16"/>
    </row>
    <row r="97" spans="1:29" ht="15.95" customHeight="1">
      <c r="A97" s="1"/>
      <c r="B97" s="2"/>
      <c r="C97" s="3"/>
      <c r="D97" s="4"/>
      <c r="E97" s="5"/>
      <c r="F97" s="6"/>
      <c r="G97" s="7"/>
      <c r="H97" s="8"/>
      <c r="I97" s="8"/>
      <c r="J97" s="8"/>
      <c r="K97" s="8"/>
      <c r="L97" s="8"/>
      <c r="M97" s="8"/>
      <c r="N97" s="8"/>
      <c r="O97" s="8"/>
      <c r="P97" s="8"/>
      <c r="Q97" s="8"/>
      <c r="R97" s="9">
        <f t="shared" si="56"/>
        <v>0</v>
      </c>
      <c r="S97" s="10">
        <f t="shared" si="57"/>
        <v>0</v>
      </c>
      <c r="T97" s="11" t="str">
        <f t="shared" si="58"/>
        <v/>
      </c>
      <c r="U97" s="7"/>
      <c r="V97" s="12"/>
      <c r="W97" s="14">
        <f t="shared" si="59"/>
        <v>0</v>
      </c>
      <c r="X97" s="13"/>
      <c r="Y97" s="14">
        <f t="shared" si="60"/>
        <v>0</v>
      </c>
      <c r="Z97" s="13"/>
      <c r="AA97" s="15">
        <f t="shared" si="61"/>
        <v>0</v>
      </c>
      <c r="AB97" s="13"/>
      <c r="AC97" s="16" t="str">
        <f t="shared" si="62"/>
        <v/>
      </c>
    </row>
    <row r="98" spans="1:29" ht="15.95" customHeight="1">
      <c r="A98" s="1"/>
      <c r="B98" s="2"/>
      <c r="C98" s="3"/>
      <c r="D98" s="4"/>
      <c r="E98" s="5"/>
      <c r="F98" s="6"/>
      <c r="G98" s="7"/>
      <c r="H98" s="8"/>
      <c r="I98" s="8"/>
      <c r="J98" s="8"/>
      <c r="K98" s="8"/>
      <c r="L98" s="8"/>
      <c r="M98" s="8"/>
      <c r="N98" s="8"/>
      <c r="O98" s="8"/>
      <c r="P98" s="8"/>
      <c r="Q98" s="8"/>
      <c r="R98" s="9">
        <f t="shared" si="56"/>
        <v>0</v>
      </c>
      <c r="S98" s="10">
        <f t="shared" si="57"/>
        <v>0</v>
      </c>
      <c r="T98" s="11" t="str">
        <f t="shared" si="58"/>
        <v/>
      </c>
      <c r="U98" s="7"/>
      <c r="V98" s="12"/>
      <c r="W98" s="14">
        <f t="shared" si="59"/>
        <v>0</v>
      </c>
      <c r="X98" s="13"/>
      <c r="Y98" s="14">
        <f t="shared" si="60"/>
        <v>0</v>
      </c>
      <c r="Z98" s="13"/>
      <c r="AA98" s="15">
        <f t="shared" si="61"/>
        <v>0</v>
      </c>
      <c r="AB98" s="13"/>
      <c r="AC98" s="16" t="str">
        <f t="shared" si="62"/>
        <v/>
      </c>
    </row>
    <row r="99" spans="1:29" ht="15.95" customHeight="1">
      <c r="A99" s="1"/>
      <c r="B99" s="2"/>
      <c r="C99" s="3"/>
      <c r="D99" s="4"/>
      <c r="E99" s="5"/>
      <c r="F99" s="6"/>
      <c r="G99" s="7"/>
      <c r="H99" s="8"/>
      <c r="I99" s="8"/>
      <c r="J99" s="8"/>
      <c r="K99" s="8"/>
      <c r="L99" s="8"/>
      <c r="M99" s="8"/>
      <c r="N99" s="8"/>
      <c r="O99" s="8"/>
      <c r="P99" s="8"/>
      <c r="Q99" s="8"/>
      <c r="R99" s="9">
        <f t="shared" si="56"/>
        <v>0</v>
      </c>
      <c r="S99" s="10">
        <f t="shared" si="57"/>
        <v>0</v>
      </c>
      <c r="T99" s="11" t="str">
        <f t="shared" si="58"/>
        <v/>
      </c>
      <c r="U99" s="7"/>
      <c r="V99" s="12"/>
      <c r="W99" s="14">
        <f t="shared" si="59"/>
        <v>0</v>
      </c>
      <c r="X99" s="13"/>
      <c r="Y99" s="14">
        <f t="shared" si="60"/>
        <v>0</v>
      </c>
      <c r="Z99" s="13"/>
      <c r="AA99" s="15">
        <f t="shared" si="61"/>
        <v>0</v>
      </c>
      <c r="AB99" s="13"/>
      <c r="AC99" s="16" t="str">
        <f t="shared" si="62"/>
        <v/>
      </c>
    </row>
    <row r="100" spans="1:29" ht="15.95" customHeight="1">
      <c r="A100" s="1" t="s">
        <v>59</v>
      </c>
      <c r="B100" s="2"/>
      <c r="C100" s="3"/>
      <c r="D100" s="4"/>
      <c r="E100" s="5"/>
      <c r="F100" s="6"/>
      <c r="G100" s="7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9">
        <f t="shared" ref="R100" si="84">SUM(H100:Q100)</f>
        <v>0</v>
      </c>
      <c r="S100" s="10">
        <f t="shared" ref="S100" si="85">SUM(R100)</f>
        <v>0</v>
      </c>
      <c r="T100" s="11" t="str">
        <f t="shared" ref="T100" si="86">IF(S100=0,"",IF(S100&lt;0.5,1,ROUND(S100,0)))</f>
        <v/>
      </c>
      <c r="U100" s="7"/>
      <c r="V100" s="12"/>
      <c r="W100" s="14">
        <f t="shared" ref="W100" si="87">ROUNDDOWN(R100*V100,0)</f>
        <v>0</v>
      </c>
      <c r="X100" s="13"/>
      <c r="Y100" s="14">
        <f t="shared" ref="Y100" si="88">ROUNDDOWN(R100*X100,0)</f>
        <v>0</v>
      </c>
      <c r="Z100" s="13"/>
      <c r="AA100" s="15">
        <f t="shared" ref="AA100" si="89">ROUNDDOWN(R100*Z100,0)</f>
        <v>0</v>
      </c>
      <c r="AB100" s="13"/>
      <c r="AC100" s="16" t="str">
        <f t="shared" ref="AC100" si="90">IF(T100="","",R100*AB100)</f>
        <v/>
      </c>
    </row>
    <row r="101" spans="1:29" ht="15.95" customHeight="1">
      <c r="A101" s="1"/>
      <c r="B101" s="2" t="s">
        <v>79</v>
      </c>
      <c r="C101" s="3"/>
      <c r="D101" s="4"/>
      <c r="E101" s="5"/>
      <c r="F101" s="6"/>
      <c r="G101" s="7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9">
        <f>SUM(H101:Q101)</f>
        <v>0</v>
      </c>
      <c r="S101" s="10">
        <f>SUM(R101)</f>
        <v>0</v>
      </c>
      <c r="T101" s="11" t="str">
        <f>IF(S101=0,"",IF(S101&lt;0.5,1,ROUND(S101,0)))</f>
        <v/>
      </c>
      <c r="U101" s="7"/>
      <c r="V101" s="12"/>
      <c r="W101" s="14">
        <f>ROUNDDOWN(R101*V101,0)</f>
        <v>0</v>
      </c>
      <c r="X101" s="13"/>
      <c r="Y101" s="14">
        <f>ROUNDDOWN(R101*X101,0)</f>
        <v>0</v>
      </c>
      <c r="Z101" s="13"/>
      <c r="AA101" s="15">
        <f>ROUNDDOWN(R101*Z101,0)</f>
        <v>0</v>
      </c>
      <c r="AB101" s="13"/>
      <c r="AC101" s="16" t="str">
        <f>IF(T101="","",R101*AB101)</f>
        <v/>
      </c>
    </row>
    <row r="102" spans="1:29" ht="15.95" customHeight="1">
      <c r="A102" s="1"/>
      <c r="B102" s="2"/>
      <c r="C102" s="3" t="s">
        <v>337</v>
      </c>
      <c r="D102" s="4"/>
      <c r="E102" s="5"/>
      <c r="F102" s="6"/>
      <c r="G102" s="7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9">
        <f t="shared" ref="R102" si="91">SUM(H102:Q102)</f>
        <v>0</v>
      </c>
      <c r="S102" s="10">
        <f t="shared" ref="S102" si="92">SUM(R102)</f>
        <v>0</v>
      </c>
      <c r="T102" s="11" t="str">
        <f t="shared" ref="T102" si="93">IF(S102=0,"",IF(S102&lt;0.5,1,ROUND(S102,0)))</f>
        <v/>
      </c>
      <c r="U102" s="7"/>
      <c r="V102" s="12"/>
      <c r="W102" s="14">
        <f t="shared" ref="W102" si="94">ROUNDDOWN(R102*V102,0)</f>
        <v>0</v>
      </c>
      <c r="X102" s="13"/>
      <c r="Y102" s="14">
        <f t="shared" ref="Y102" si="95">ROUNDDOWN(R102*X102,0)</f>
        <v>0</v>
      </c>
      <c r="Z102" s="13"/>
      <c r="AA102" s="15">
        <f t="shared" ref="AA102" si="96">ROUNDDOWN(R102*Z102,0)</f>
        <v>0</v>
      </c>
      <c r="AB102" s="13"/>
      <c r="AC102" s="16" t="str">
        <f t="shared" ref="AC102" si="97">IF(T102="","",R102*AB102)</f>
        <v/>
      </c>
    </row>
    <row r="103" spans="1:29" ht="15.95" customHeight="1">
      <c r="A103" s="1"/>
      <c r="B103" s="2"/>
      <c r="C103" s="3" t="s">
        <v>80</v>
      </c>
      <c r="D103" s="4" t="s">
        <v>49</v>
      </c>
      <c r="E103" s="5">
        <v>40</v>
      </c>
      <c r="F103" s="6" t="s">
        <v>0</v>
      </c>
      <c r="G103" s="7">
        <v>0</v>
      </c>
      <c r="H103" s="8">
        <v>1.4</v>
      </c>
      <c r="I103" s="8"/>
      <c r="J103" s="8"/>
      <c r="K103" s="8"/>
      <c r="L103" s="8"/>
      <c r="M103" s="8"/>
      <c r="N103" s="8"/>
      <c r="O103" s="8"/>
      <c r="P103" s="8"/>
      <c r="Q103" s="8"/>
      <c r="R103" s="9">
        <f t="shared" ref="R103:R119" si="98">SUM(H103:Q103)</f>
        <v>1.4</v>
      </c>
      <c r="S103" s="10">
        <f>SUM(R103)</f>
        <v>1.4</v>
      </c>
      <c r="T103" s="11">
        <f t="shared" ref="T103:T119" si="99">IF(S103=0,"",IF(S103&lt;0.5,1,ROUND(S103,0)))</f>
        <v>1</v>
      </c>
      <c r="U103" s="7"/>
      <c r="V103" s="12"/>
      <c r="W103" s="14">
        <f t="shared" ref="W103:W119" si="100">ROUNDDOWN(R103*V103,0)</f>
        <v>0</v>
      </c>
      <c r="X103" s="13"/>
      <c r="Y103" s="14">
        <f t="shared" ref="Y103:Y119" si="101">ROUNDDOWN(R103*X103,0)</f>
        <v>0</v>
      </c>
      <c r="Z103" s="13"/>
      <c r="AA103" s="15">
        <f t="shared" ref="AA103:AA119" si="102">ROUNDDOWN(R103*Z103,0)</f>
        <v>0</v>
      </c>
      <c r="AB103" s="13"/>
      <c r="AC103" s="16">
        <f t="shared" ref="AC103:AC119" si="103">IF(T103="","",R103*AB103)</f>
        <v>0</v>
      </c>
    </row>
    <row r="104" spans="1:29" ht="15.95" customHeight="1">
      <c r="A104" s="1"/>
      <c r="B104" s="2"/>
      <c r="C104" s="3"/>
      <c r="D104" s="4"/>
      <c r="E104" s="5">
        <v>50</v>
      </c>
      <c r="F104" s="6" t="s">
        <v>0</v>
      </c>
      <c r="G104" s="7">
        <v>0</v>
      </c>
      <c r="H104" s="8">
        <v>8.6999999999999993</v>
      </c>
      <c r="I104" s="8">
        <v>4.8000000000000007</v>
      </c>
      <c r="J104" s="8"/>
      <c r="K104" s="8"/>
      <c r="L104" s="8"/>
      <c r="M104" s="8"/>
      <c r="N104" s="8"/>
      <c r="O104" s="8"/>
      <c r="P104" s="8"/>
      <c r="Q104" s="8"/>
      <c r="R104" s="9">
        <f t="shared" si="98"/>
        <v>13.5</v>
      </c>
      <c r="S104" s="10">
        <f>SUM(R104:R105)</f>
        <v>32.700000000000003</v>
      </c>
      <c r="T104" s="11">
        <f t="shared" si="99"/>
        <v>33</v>
      </c>
      <c r="U104" s="7"/>
      <c r="V104" s="12"/>
      <c r="W104" s="14">
        <f t="shared" si="100"/>
        <v>0</v>
      </c>
      <c r="X104" s="13"/>
      <c r="Y104" s="14">
        <f t="shared" si="101"/>
        <v>0</v>
      </c>
      <c r="Z104" s="13"/>
      <c r="AA104" s="15">
        <f t="shared" si="102"/>
        <v>0</v>
      </c>
      <c r="AB104" s="13"/>
      <c r="AC104" s="16">
        <f t="shared" si="103"/>
        <v>0</v>
      </c>
    </row>
    <row r="105" spans="1:29" ht="15.95" customHeight="1">
      <c r="A105" s="1"/>
      <c r="B105" s="2"/>
      <c r="C105" s="3"/>
      <c r="D105" s="4"/>
      <c r="E105" s="5"/>
      <c r="F105" s="6" t="s">
        <v>50</v>
      </c>
      <c r="G105" s="7">
        <v>0</v>
      </c>
      <c r="H105" s="8">
        <v>12.6</v>
      </c>
      <c r="I105" s="8">
        <v>6.5999999999999988</v>
      </c>
      <c r="J105" s="8"/>
      <c r="K105" s="8"/>
      <c r="L105" s="8"/>
      <c r="M105" s="8"/>
      <c r="N105" s="8"/>
      <c r="O105" s="8"/>
      <c r="P105" s="8"/>
      <c r="Q105" s="8"/>
      <c r="R105" s="9">
        <f t="shared" si="98"/>
        <v>19.2</v>
      </c>
      <c r="S105" s="10"/>
      <c r="T105" s="11" t="str">
        <f t="shared" si="99"/>
        <v/>
      </c>
      <c r="U105" s="7"/>
      <c r="V105" s="12"/>
      <c r="W105" s="14">
        <f t="shared" si="100"/>
        <v>0</v>
      </c>
      <c r="X105" s="13"/>
      <c r="Y105" s="14">
        <f t="shared" si="101"/>
        <v>0</v>
      </c>
      <c r="Z105" s="13"/>
      <c r="AA105" s="15">
        <f t="shared" si="102"/>
        <v>0</v>
      </c>
      <c r="AB105" s="13"/>
      <c r="AC105" s="16" t="str">
        <f t="shared" si="103"/>
        <v/>
      </c>
    </row>
    <row r="106" spans="1:29" ht="15.95" customHeight="1">
      <c r="A106" s="1"/>
      <c r="B106" s="2"/>
      <c r="C106" s="3"/>
      <c r="D106" s="4"/>
      <c r="E106" s="5">
        <v>65</v>
      </c>
      <c r="F106" s="6" t="s">
        <v>0</v>
      </c>
      <c r="G106" s="7">
        <v>0</v>
      </c>
      <c r="H106" s="8">
        <v>4.5</v>
      </c>
      <c r="I106" s="8"/>
      <c r="J106" s="8"/>
      <c r="K106" s="8"/>
      <c r="L106" s="8"/>
      <c r="M106" s="8"/>
      <c r="N106" s="8"/>
      <c r="O106" s="8"/>
      <c r="P106" s="8"/>
      <c r="Q106" s="8"/>
      <c r="R106" s="9">
        <f t="shared" si="98"/>
        <v>4.5</v>
      </c>
      <c r="S106" s="10">
        <f>SUM(R106)</f>
        <v>4.5</v>
      </c>
      <c r="T106" s="11">
        <f t="shared" si="99"/>
        <v>5</v>
      </c>
      <c r="U106" s="7"/>
      <c r="V106" s="12"/>
      <c r="W106" s="14">
        <f t="shared" si="100"/>
        <v>0</v>
      </c>
      <c r="X106" s="13"/>
      <c r="Y106" s="14">
        <f t="shared" si="101"/>
        <v>0</v>
      </c>
      <c r="Z106" s="13"/>
      <c r="AA106" s="15">
        <f t="shared" si="102"/>
        <v>0</v>
      </c>
      <c r="AB106" s="13"/>
      <c r="AC106" s="16">
        <f t="shared" si="103"/>
        <v>0</v>
      </c>
    </row>
    <row r="107" spans="1:29" ht="15.95" customHeight="1">
      <c r="A107" s="1"/>
      <c r="B107" s="2"/>
      <c r="C107" s="3"/>
      <c r="D107" s="4"/>
      <c r="E107" s="5">
        <v>100</v>
      </c>
      <c r="F107" s="6" t="s">
        <v>0</v>
      </c>
      <c r="G107" s="7">
        <v>0</v>
      </c>
      <c r="H107" s="8">
        <v>5.6</v>
      </c>
      <c r="I107" s="8">
        <v>5.8000000000000007</v>
      </c>
      <c r="J107" s="8">
        <v>6.3999999999999995</v>
      </c>
      <c r="K107" s="8"/>
      <c r="L107" s="8"/>
      <c r="M107" s="8"/>
      <c r="N107" s="8"/>
      <c r="O107" s="8"/>
      <c r="P107" s="8"/>
      <c r="Q107" s="8"/>
      <c r="R107" s="9">
        <f t="shared" si="98"/>
        <v>17.8</v>
      </c>
      <c r="S107" s="10">
        <f>SUM(R107:R108)</f>
        <v>34.1</v>
      </c>
      <c r="T107" s="11">
        <f t="shared" si="99"/>
        <v>34</v>
      </c>
      <c r="U107" s="7"/>
      <c r="V107" s="12"/>
      <c r="W107" s="14">
        <f t="shared" si="100"/>
        <v>0</v>
      </c>
      <c r="X107" s="13"/>
      <c r="Y107" s="14">
        <f t="shared" si="101"/>
        <v>0</v>
      </c>
      <c r="Z107" s="13"/>
      <c r="AA107" s="15">
        <f t="shared" si="102"/>
        <v>0</v>
      </c>
      <c r="AB107" s="13"/>
      <c r="AC107" s="16">
        <f t="shared" si="103"/>
        <v>0</v>
      </c>
    </row>
    <row r="108" spans="1:29" ht="15.95" customHeight="1">
      <c r="A108" s="1"/>
      <c r="B108" s="2"/>
      <c r="C108" s="3"/>
      <c r="D108" s="4"/>
      <c r="E108" s="5"/>
      <c r="F108" s="6" t="s">
        <v>50</v>
      </c>
      <c r="G108" s="7">
        <v>0</v>
      </c>
      <c r="H108" s="8">
        <v>10.6</v>
      </c>
      <c r="I108" s="8">
        <v>5.7</v>
      </c>
      <c r="J108" s="8"/>
      <c r="K108" s="8"/>
      <c r="L108" s="8"/>
      <c r="M108" s="8"/>
      <c r="N108" s="8"/>
      <c r="O108" s="8"/>
      <c r="P108" s="8"/>
      <c r="Q108" s="8"/>
      <c r="R108" s="9">
        <f t="shared" si="98"/>
        <v>16.3</v>
      </c>
      <c r="S108" s="10"/>
      <c r="T108" s="11" t="str">
        <f t="shared" si="99"/>
        <v/>
      </c>
      <c r="U108" s="7"/>
      <c r="V108" s="12"/>
      <c r="W108" s="14">
        <f t="shared" si="100"/>
        <v>0</v>
      </c>
      <c r="X108" s="13"/>
      <c r="Y108" s="14">
        <f t="shared" si="101"/>
        <v>0</v>
      </c>
      <c r="Z108" s="13"/>
      <c r="AA108" s="15">
        <f t="shared" si="102"/>
        <v>0</v>
      </c>
      <c r="AB108" s="13"/>
      <c r="AC108" s="16" t="str">
        <f t="shared" si="103"/>
        <v/>
      </c>
    </row>
    <row r="109" spans="1:29" ht="15.95" customHeight="1">
      <c r="A109" s="1"/>
      <c r="B109" s="2"/>
      <c r="C109" s="3"/>
      <c r="D109" s="4"/>
      <c r="E109" s="5"/>
      <c r="F109" s="6"/>
      <c r="G109" s="7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9">
        <f t="shared" si="98"/>
        <v>0</v>
      </c>
      <c r="S109" s="10">
        <f>SUM(R109)</f>
        <v>0</v>
      </c>
      <c r="T109" s="11" t="str">
        <f t="shared" si="99"/>
        <v/>
      </c>
      <c r="U109" s="7"/>
      <c r="V109" s="12"/>
      <c r="W109" s="14">
        <f t="shared" si="100"/>
        <v>0</v>
      </c>
      <c r="X109" s="13"/>
      <c r="Y109" s="14">
        <f t="shared" si="101"/>
        <v>0</v>
      </c>
      <c r="Z109" s="13"/>
      <c r="AA109" s="15">
        <f t="shared" si="102"/>
        <v>0</v>
      </c>
      <c r="AB109" s="13"/>
      <c r="AC109" s="16" t="str">
        <f t="shared" si="103"/>
        <v/>
      </c>
    </row>
    <row r="110" spans="1:29" ht="15.95" customHeight="1">
      <c r="A110" s="1"/>
      <c r="B110" s="2"/>
      <c r="C110" s="3"/>
      <c r="D110" s="4" t="s">
        <v>51</v>
      </c>
      <c r="E110" s="5">
        <v>40</v>
      </c>
      <c r="F110" s="6" t="s">
        <v>0</v>
      </c>
      <c r="G110" s="7">
        <v>0</v>
      </c>
      <c r="H110" s="8">
        <v>3</v>
      </c>
      <c r="I110" s="8"/>
      <c r="J110" s="8"/>
      <c r="K110" s="8"/>
      <c r="L110" s="8"/>
      <c r="M110" s="8"/>
      <c r="N110" s="8"/>
      <c r="O110" s="8"/>
      <c r="P110" s="8"/>
      <c r="Q110" s="8"/>
      <c r="R110" s="9">
        <f t="shared" si="98"/>
        <v>3</v>
      </c>
      <c r="S110" s="10">
        <f>SUM(R110:R111)</f>
        <v>8.4</v>
      </c>
      <c r="T110" s="11">
        <f t="shared" si="99"/>
        <v>8</v>
      </c>
      <c r="U110" s="7"/>
      <c r="V110" s="12"/>
      <c r="W110" s="14">
        <f t="shared" si="100"/>
        <v>0</v>
      </c>
      <c r="X110" s="13"/>
      <c r="Y110" s="14">
        <f t="shared" si="101"/>
        <v>0</v>
      </c>
      <c r="Z110" s="13"/>
      <c r="AA110" s="15">
        <f t="shared" si="102"/>
        <v>0</v>
      </c>
      <c r="AB110" s="13"/>
      <c r="AC110" s="16">
        <f t="shared" si="103"/>
        <v>0</v>
      </c>
    </row>
    <row r="111" spans="1:29" ht="15.95" customHeight="1">
      <c r="A111" s="1"/>
      <c r="B111" s="2"/>
      <c r="C111" s="3"/>
      <c r="D111" s="4"/>
      <c r="E111" s="5"/>
      <c r="F111" s="6" t="s">
        <v>50</v>
      </c>
      <c r="G111" s="7">
        <v>0</v>
      </c>
      <c r="H111" s="8">
        <v>5.4</v>
      </c>
      <c r="I111" s="8"/>
      <c r="J111" s="8"/>
      <c r="K111" s="8"/>
      <c r="L111" s="8"/>
      <c r="M111" s="8"/>
      <c r="N111" s="8"/>
      <c r="O111" s="8"/>
      <c r="P111" s="8"/>
      <c r="Q111" s="8"/>
      <c r="R111" s="9">
        <f t="shared" si="98"/>
        <v>5.4</v>
      </c>
      <c r="S111" s="10"/>
      <c r="T111" s="11" t="str">
        <f t="shared" si="99"/>
        <v/>
      </c>
      <c r="U111" s="7"/>
      <c r="V111" s="12"/>
      <c r="W111" s="14">
        <f t="shared" si="100"/>
        <v>0</v>
      </c>
      <c r="X111" s="13"/>
      <c r="Y111" s="14">
        <f t="shared" si="101"/>
        <v>0</v>
      </c>
      <c r="Z111" s="13"/>
      <c r="AA111" s="15">
        <f t="shared" si="102"/>
        <v>0</v>
      </c>
      <c r="AB111" s="13"/>
      <c r="AC111" s="16" t="str">
        <f t="shared" si="103"/>
        <v/>
      </c>
    </row>
    <row r="112" spans="1:29" ht="15.95" customHeight="1">
      <c r="A112" s="1"/>
      <c r="B112" s="2"/>
      <c r="C112" s="3"/>
      <c r="D112" s="4"/>
      <c r="E112" s="5">
        <v>50</v>
      </c>
      <c r="F112" s="6" t="s">
        <v>0</v>
      </c>
      <c r="G112" s="7">
        <v>0</v>
      </c>
      <c r="H112" s="8">
        <v>11.200000000000001</v>
      </c>
      <c r="I112" s="8"/>
      <c r="J112" s="8"/>
      <c r="K112" s="8"/>
      <c r="L112" s="8"/>
      <c r="M112" s="8"/>
      <c r="N112" s="8"/>
      <c r="O112" s="8"/>
      <c r="P112" s="8"/>
      <c r="Q112" s="8"/>
      <c r="R112" s="9">
        <f t="shared" si="98"/>
        <v>11.200000000000001</v>
      </c>
      <c r="S112" s="10">
        <f>SUM(R112:R113)</f>
        <v>17.3</v>
      </c>
      <c r="T112" s="11">
        <f t="shared" si="99"/>
        <v>17</v>
      </c>
      <c r="U112" s="7"/>
      <c r="V112" s="12"/>
      <c r="W112" s="14">
        <f t="shared" si="100"/>
        <v>0</v>
      </c>
      <c r="X112" s="13"/>
      <c r="Y112" s="14">
        <f t="shared" si="101"/>
        <v>0</v>
      </c>
      <c r="Z112" s="13"/>
      <c r="AA112" s="15">
        <f t="shared" si="102"/>
        <v>0</v>
      </c>
      <c r="AB112" s="13"/>
      <c r="AC112" s="16">
        <f t="shared" si="103"/>
        <v>0</v>
      </c>
    </row>
    <row r="113" spans="1:29" ht="15.95" customHeight="1">
      <c r="A113" s="1"/>
      <c r="B113" s="2"/>
      <c r="C113" s="3"/>
      <c r="D113" s="4"/>
      <c r="E113" s="5"/>
      <c r="F113" s="6" t="s">
        <v>50</v>
      </c>
      <c r="G113" s="7">
        <v>0</v>
      </c>
      <c r="H113" s="8">
        <v>6.1</v>
      </c>
      <c r="I113" s="8"/>
      <c r="J113" s="8"/>
      <c r="K113" s="8"/>
      <c r="L113" s="8"/>
      <c r="M113" s="8"/>
      <c r="N113" s="8"/>
      <c r="O113" s="8"/>
      <c r="P113" s="8"/>
      <c r="Q113" s="8"/>
      <c r="R113" s="9">
        <f t="shared" si="98"/>
        <v>6.1</v>
      </c>
      <c r="S113" s="10"/>
      <c r="T113" s="11" t="str">
        <f t="shared" si="99"/>
        <v/>
      </c>
      <c r="U113" s="7"/>
      <c r="V113" s="12"/>
      <c r="W113" s="14">
        <f t="shared" si="100"/>
        <v>0</v>
      </c>
      <c r="X113" s="13"/>
      <c r="Y113" s="14">
        <f t="shared" si="101"/>
        <v>0</v>
      </c>
      <c r="Z113" s="13"/>
      <c r="AA113" s="15">
        <f t="shared" si="102"/>
        <v>0</v>
      </c>
      <c r="AB113" s="13"/>
      <c r="AC113" s="16" t="str">
        <f t="shared" si="103"/>
        <v/>
      </c>
    </row>
    <row r="114" spans="1:29" ht="15.95" customHeight="1">
      <c r="A114" s="1"/>
      <c r="B114" s="2"/>
      <c r="C114" s="3"/>
      <c r="D114" s="4"/>
      <c r="E114" s="5">
        <v>65</v>
      </c>
      <c r="F114" s="6" t="s">
        <v>0</v>
      </c>
      <c r="G114" s="7">
        <v>0</v>
      </c>
      <c r="H114" s="8">
        <v>4.4000000000000004</v>
      </c>
      <c r="I114" s="8"/>
      <c r="J114" s="8"/>
      <c r="K114" s="8"/>
      <c r="L114" s="8"/>
      <c r="M114" s="8"/>
      <c r="N114" s="8"/>
      <c r="O114" s="8"/>
      <c r="P114" s="8"/>
      <c r="Q114" s="8"/>
      <c r="R114" s="9">
        <f t="shared" si="98"/>
        <v>4.4000000000000004</v>
      </c>
      <c r="S114" s="10">
        <f>SUM(R114:R115)</f>
        <v>6.2</v>
      </c>
      <c r="T114" s="11">
        <f t="shared" si="99"/>
        <v>6</v>
      </c>
      <c r="U114" s="7"/>
      <c r="V114" s="12"/>
      <c r="W114" s="14">
        <f t="shared" si="100"/>
        <v>0</v>
      </c>
      <c r="X114" s="13"/>
      <c r="Y114" s="14">
        <f t="shared" si="101"/>
        <v>0</v>
      </c>
      <c r="Z114" s="13"/>
      <c r="AA114" s="15">
        <f t="shared" si="102"/>
        <v>0</v>
      </c>
      <c r="AB114" s="13"/>
      <c r="AC114" s="16">
        <f t="shared" si="103"/>
        <v>0</v>
      </c>
    </row>
    <row r="115" spans="1:29" ht="15.95" customHeight="1">
      <c r="A115" s="1"/>
      <c r="B115" s="2"/>
      <c r="C115" s="3"/>
      <c r="D115" s="4"/>
      <c r="E115" s="5"/>
      <c r="F115" s="6" t="s">
        <v>50</v>
      </c>
      <c r="G115" s="7">
        <v>0</v>
      </c>
      <c r="H115" s="8">
        <v>1.8</v>
      </c>
      <c r="I115" s="8"/>
      <c r="J115" s="8"/>
      <c r="K115" s="8"/>
      <c r="L115" s="8"/>
      <c r="M115" s="8"/>
      <c r="N115" s="8"/>
      <c r="O115" s="8"/>
      <c r="P115" s="8"/>
      <c r="Q115" s="8"/>
      <c r="R115" s="9">
        <f t="shared" si="98"/>
        <v>1.8</v>
      </c>
      <c r="S115" s="10"/>
      <c r="T115" s="11" t="str">
        <f t="shared" si="99"/>
        <v/>
      </c>
      <c r="U115" s="7"/>
      <c r="V115" s="12"/>
      <c r="W115" s="14">
        <f t="shared" si="100"/>
        <v>0</v>
      </c>
      <c r="X115" s="13"/>
      <c r="Y115" s="14">
        <f t="shared" si="101"/>
        <v>0</v>
      </c>
      <c r="Z115" s="13"/>
      <c r="AA115" s="15">
        <f t="shared" si="102"/>
        <v>0</v>
      </c>
      <c r="AB115" s="13"/>
      <c r="AC115" s="16" t="str">
        <f t="shared" si="103"/>
        <v/>
      </c>
    </row>
    <row r="116" spans="1:29" ht="15.95" customHeight="1">
      <c r="A116" s="1"/>
      <c r="B116" s="2"/>
      <c r="C116" s="3"/>
      <c r="D116" s="4"/>
      <c r="E116" s="5">
        <v>80</v>
      </c>
      <c r="F116" s="6" t="s">
        <v>0</v>
      </c>
      <c r="G116" s="7">
        <v>0</v>
      </c>
      <c r="H116" s="8">
        <v>12.200000000000001</v>
      </c>
      <c r="I116" s="8"/>
      <c r="J116" s="8"/>
      <c r="K116" s="8"/>
      <c r="L116" s="8"/>
      <c r="M116" s="8"/>
      <c r="N116" s="8"/>
      <c r="O116" s="8"/>
      <c r="P116" s="8"/>
      <c r="Q116" s="8"/>
      <c r="R116" s="9">
        <f t="shared" si="98"/>
        <v>12.200000000000001</v>
      </c>
      <c r="S116" s="10">
        <f>SUM(R116:R117)</f>
        <v>19.100000000000001</v>
      </c>
      <c r="T116" s="11">
        <f t="shared" si="99"/>
        <v>19</v>
      </c>
      <c r="U116" s="7"/>
      <c r="V116" s="12"/>
      <c r="W116" s="14">
        <f t="shared" si="100"/>
        <v>0</v>
      </c>
      <c r="X116" s="13"/>
      <c r="Y116" s="14">
        <f t="shared" si="101"/>
        <v>0</v>
      </c>
      <c r="Z116" s="13"/>
      <c r="AA116" s="15">
        <f t="shared" si="102"/>
        <v>0</v>
      </c>
      <c r="AB116" s="13"/>
      <c r="AC116" s="16">
        <f t="shared" si="103"/>
        <v>0</v>
      </c>
    </row>
    <row r="117" spans="1:29" ht="15.95" customHeight="1">
      <c r="A117" s="1"/>
      <c r="B117" s="2"/>
      <c r="C117" s="3"/>
      <c r="D117" s="4"/>
      <c r="E117" s="5"/>
      <c r="F117" s="6" t="s">
        <v>50</v>
      </c>
      <c r="G117" s="7">
        <v>0</v>
      </c>
      <c r="H117" s="8">
        <v>6.8999999999999995</v>
      </c>
      <c r="I117" s="8"/>
      <c r="J117" s="8"/>
      <c r="K117" s="8"/>
      <c r="L117" s="8"/>
      <c r="M117" s="8"/>
      <c r="N117" s="8"/>
      <c r="O117" s="8"/>
      <c r="P117" s="8"/>
      <c r="Q117" s="8"/>
      <c r="R117" s="9">
        <f t="shared" si="98"/>
        <v>6.8999999999999995</v>
      </c>
      <c r="S117" s="10"/>
      <c r="T117" s="11" t="str">
        <f t="shared" si="99"/>
        <v/>
      </c>
      <c r="U117" s="7"/>
      <c r="V117" s="12"/>
      <c r="W117" s="14">
        <f t="shared" si="100"/>
        <v>0</v>
      </c>
      <c r="X117" s="13"/>
      <c r="Y117" s="14">
        <f t="shared" si="101"/>
        <v>0</v>
      </c>
      <c r="Z117" s="13"/>
      <c r="AA117" s="15">
        <f t="shared" si="102"/>
        <v>0</v>
      </c>
      <c r="AB117" s="13"/>
      <c r="AC117" s="16" t="str">
        <f t="shared" si="103"/>
        <v/>
      </c>
    </row>
    <row r="118" spans="1:29" ht="15.95" customHeight="1">
      <c r="A118" s="1"/>
      <c r="B118" s="2"/>
      <c r="C118" s="3"/>
      <c r="D118" s="4"/>
      <c r="E118" s="5">
        <v>100</v>
      </c>
      <c r="F118" s="6" t="s">
        <v>0</v>
      </c>
      <c r="G118" s="7">
        <v>0</v>
      </c>
      <c r="H118" s="8">
        <v>10.700000000000001</v>
      </c>
      <c r="I118" s="8"/>
      <c r="J118" s="8"/>
      <c r="K118" s="8"/>
      <c r="L118" s="8"/>
      <c r="M118" s="8"/>
      <c r="N118" s="8"/>
      <c r="O118" s="8"/>
      <c r="P118" s="8"/>
      <c r="Q118" s="8"/>
      <c r="R118" s="9">
        <f t="shared" si="98"/>
        <v>10.700000000000001</v>
      </c>
      <c r="S118" s="10">
        <f>SUM(R118:R119)</f>
        <v>23.4</v>
      </c>
      <c r="T118" s="11">
        <f t="shared" si="99"/>
        <v>23</v>
      </c>
      <c r="U118" s="7"/>
      <c r="V118" s="12"/>
      <c r="W118" s="14">
        <f t="shared" si="100"/>
        <v>0</v>
      </c>
      <c r="X118" s="13"/>
      <c r="Y118" s="14">
        <f t="shared" si="101"/>
        <v>0</v>
      </c>
      <c r="Z118" s="13"/>
      <c r="AA118" s="15">
        <f t="shared" si="102"/>
        <v>0</v>
      </c>
      <c r="AB118" s="13"/>
      <c r="AC118" s="16">
        <f t="shared" si="103"/>
        <v>0</v>
      </c>
    </row>
    <row r="119" spans="1:29" ht="15.95" customHeight="1">
      <c r="A119" s="1"/>
      <c r="B119" s="2"/>
      <c r="C119" s="3"/>
      <c r="D119" s="4"/>
      <c r="E119" s="5"/>
      <c r="F119" s="6" t="s">
        <v>50</v>
      </c>
      <c r="G119" s="7">
        <v>0</v>
      </c>
      <c r="H119" s="8">
        <v>12.7</v>
      </c>
      <c r="I119" s="8"/>
      <c r="J119" s="8"/>
      <c r="K119" s="8"/>
      <c r="L119" s="8"/>
      <c r="M119" s="8"/>
      <c r="N119" s="8"/>
      <c r="O119" s="8"/>
      <c r="P119" s="8"/>
      <c r="Q119" s="8"/>
      <c r="R119" s="9">
        <f t="shared" si="98"/>
        <v>12.7</v>
      </c>
      <c r="S119" s="10"/>
      <c r="T119" s="11" t="str">
        <f t="shared" si="99"/>
        <v/>
      </c>
      <c r="U119" s="7"/>
      <c r="V119" s="12"/>
      <c r="W119" s="14">
        <f t="shared" si="100"/>
        <v>0</v>
      </c>
      <c r="X119" s="13"/>
      <c r="Y119" s="14">
        <f t="shared" si="101"/>
        <v>0</v>
      </c>
      <c r="Z119" s="13"/>
      <c r="AA119" s="15">
        <f t="shared" si="102"/>
        <v>0</v>
      </c>
      <c r="AB119" s="13"/>
      <c r="AC119" s="16" t="str">
        <f t="shared" si="103"/>
        <v/>
      </c>
    </row>
    <row r="120" spans="1:29" ht="15.95" customHeight="1">
      <c r="A120" s="1"/>
      <c r="B120" s="2"/>
      <c r="C120" s="3"/>
      <c r="D120" s="4"/>
      <c r="E120" s="5"/>
      <c r="F120" s="6"/>
      <c r="G120" s="7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9">
        <f t="shared" ref="R120" si="104">SUM(H120:Q120)</f>
        <v>0</v>
      </c>
      <c r="S120" s="10">
        <f t="shared" ref="S120" si="105">SUM(R120)</f>
        <v>0</v>
      </c>
      <c r="T120" s="11" t="str">
        <f t="shared" ref="T120" si="106">IF(S120=0,"",IF(S120&lt;0.5,1,ROUND(S120,0)))</f>
        <v/>
      </c>
      <c r="U120" s="7"/>
      <c r="V120" s="12"/>
      <c r="W120" s="14">
        <f t="shared" ref="W120" si="107">ROUNDDOWN(R120*V120,0)</f>
        <v>0</v>
      </c>
      <c r="X120" s="13"/>
      <c r="Y120" s="14">
        <f t="shared" ref="Y120" si="108">ROUNDDOWN(R120*X120,0)</f>
        <v>0</v>
      </c>
      <c r="Z120" s="13"/>
      <c r="AA120" s="15">
        <f t="shared" ref="AA120" si="109">ROUNDDOWN(R120*Z120,0)</f>
        <v>0</v>
      </c>
      <c r="AB120" s="13"/>
      <c r="AC120" s="16" t="str">
        <f t="shared" ref="AC120" si="110">IF(T120="","",R120*AB120)</f>
        <v/>
      </c>
    </row>
    <row r="121" spans="1:29" ht="15.95" customHeight="1">
      <c r="A121" s="1"/>
      <c r="B121" s="2"/>
      <c r="C121" s="3" t="s">
        <v>81</v>
      </c>
      <c r="D121" s="4" t="s">
        <v>49</v>
      </c>
      <c r="E121" s="5">
        <v>40</v>
      </c>
      <c r="F121" s="6" t="s">
        <v>0</v>
      </c>
      <c r="G121" s="7">
        <v>0</v>
      </c>
      <c r="H121" s="8">
        <v>4.8000000000000007</v>
      </c>
      <c r="I121" s="8"/>
      <c r="J121" s="8"/>
      <c r="K121" s="8"/>
      <c r="L121" s="8"/>
      <c r="M121" s="8"/>
      <c r="N121" s="8"/>
      <c r="O121" s="8"/>
      <c r="P121" s="8"/>
      <c r="Q121" s="8"/>
      <c r="R121" s="9">
        <f t="shared" ref="R121:R127" si="111">SUM(H121:Q121)</f>
        <v>4.8000000000000007</v>
      </c>
      <c r="S121" s="10">
        <f>SUM(R121)</f>
        <v>4.8000000000000007</v>
      </c>
      <c r="T121" s="11">
        <f t="shared" ref="T121:T127" si="112">IF(S121=0,"",IF(S121&lt;0.5,1,ROUND(S121,0)))</f>
        <v>5</v>
      </c>
      <c r="U121" s="7"/>
      <c r="V121" s="12"/>
      <c r="W121" s="14">
        <f t="shared" ref="W121:W127" si="113">ROUNDDOWN(R121*V121,0)</f>
        <v>0</v>
      </c>
      <c r="X121" s="13"/>
      <c r="Y121" s="14">
        <f t="shared" ref="Y121:Y127" si="114">ROUNDDOWN(R121*X121,0)</f>
        <v>0</v>
      </c>
      <c r="Z121" s="13"/>
      <c r="AA121" s="15">
        <f t="shared" ref="AA121:AA127" si="115">ROUNDDOWN(R121*Z121,0)</f>
        <v>0</v>
      </c>
      <c r="AB121" s="13"/>
      <c r="AC121" s="16">
        <f t="shared" ref="AC121:AC127" si="116">IF(T121="","",R121*AB121)</f>
        <v>0</v>
      </c>
    </row>
    <row r="122" spans="1:29" ht="15.95" customHeight="1">
      <c r="A122" s="1"/>
      <c r="B122" s="2"/>
      <c r="C122" s="3"/>
      <c r="D122" s="4"/>
      <c r="E122" s="5">
        <v>50</v>
      </c>
      <c r="F122" s="6" t="s">
        <v>0</v>
      </c>
      <c r="G122" s="7">
        <v>0</v>
      </c>
      <c r="H122" s="8">
        <v>4</v>
      </c>
      <c r="I122" s="8">
        <v>3.4</v>
      </c>
      <c r="J122" s="8">
        <v>10.200000000000001</v>
      </c>
      <c r="K122" s="8"/>
      <c r="L122" s="8"/>
      <c r="M122" s="8"/>
      <c r="N122" s="8"/>
      <c r="O122" s="8"/>
      <c r="P122" s="8"/>
      <c r="Q122" s="8"/>
      <c r="R122" s="9">
        <f t="shared" si="111"/>
        <v>17.600000000000001</v>
      </c>
      <c r="S122" s="10">
        <f>SUM(R122:R124)</f>
        <v>34.1</v>
      </c>
      <c r="T122" s="11">
        <f t="shared" si="112"/>
        <v>34</v>
      </c>
      <c r="U122" s="7"/>
      <c r="V122" s="12"/>
      <c r="W122" s="14">
        <f t="shared" si="113"/>
        <v>0</v>
      </c>
      <c r="X122" s="13"/>
      <c r="Y122" s="14">
        <f t="shared" si="114"/>
        <v>0</v>
      </c>
      <c r="Z122" s="13"/>
      <c r="AA122" s="15">
        <f t="shared" si="115"/>
        <v>0</v>
      </c>
      <c r="AB122" s="13"/>
      <c r="AC122" s="16">
        <f t="shared" si="116"/>
        <v>0</v>
      </c>
    </row>
    <row r="123" spans="1:29" ht="15.95" customHeight="1">
      <c r="A123" s="1"/>
      <c r="B123" s="2"/>
      <c r="C123" s="3"/>
      <c r="D123" s="4"/>
      <c r="E123" s="5"/>
      <c r="F123" s="6" t="s">
        <v>50</v>
      </c>
      <c r="G123" s="7">
        <v>0</v>
      </c>
      <c r="H123" s="8">
        <v>6.5</v>
      </c>
      <c r="I123" s="8"/>
      <c r="J123" s="8"/>
      <c r="K123" s="8"/>
      <c r="L123" s="8"/>
      <c r="M123" s="8"/>
      <c r="N123" s="8"/>
      <c r="O123" s="8"/>
      <c r="P123" s="8"/>
      <c r="Q123" s="8"/>
      <c r="R123" s="9">
        <f t="shared" si="111"/>
        <v>6.5</v>
      </c>
      <c r="S123" s="10"/>
      <c r="T123" s="11" t="str">
        <f t="shared" si="112"/>
        <v/>
      </c>
      <c r="U123" s="7"/>
      <c r="V123" s="12"/>
      <c r="W123" s="14">
        <f t="shared" si="113"/>
        <v>0</v>
      </c>
      <c r="X123" s="13"/>
      <c r="Y123" s="14">
        <f t="shared" si="114"/>
        <v>0</v>
      </c>
      <c r="Z123" s="13"/>
      <c r="AA123" s="15">
        <f t="shared" si="115"/>
        <v>0</v>
      </c>
      <c r="AB123" s="13"/>
      <c r="AC123" s="16" t="str">
        <f t="shared" si="116"/>
        <v/>
      </c>
    </row>
    <row r="124" spans="1:29" ht="15.95" customHeight="1">
      <c r="A124" s="1"/>
      <c r="B124" s="2"/>
      <c r="C124" s="3"/>
      <c r="D124" s="4"/>
      <c r="E124" s="5"/>
      <c r="F124" s="6" t="s">
        <v>78</v>
      </c>
      <c r="G124" s="7">
        <v>0</v>
      </c>
      <c r="H124" s="8">
        <v>2.5</v>
      </c>
      <c r="I124" s="8">
        <v>7.5</v>
      </c>
      <c r="J124" s="8"/>
      <c r="K124" s="8"/>
      <c r="L124" s="8"/>
      <c r="M124" s="8"/>
      <c r="N124" s="8"/>
      <c r="O124" s="8"/>
      <c r="P124" s="8"/>
      <c r="Q124" s="8"/>
      <c r="R124" s="9">
        <f t="shared" si="111"/>
        <v>10</v>
      </c>
      <c r="S124" s="10"/>
      <c r="T124" s="11" t="str">
        <f t="shared" si="112"/>
        <v/>
      </c>
      <c r="U124" s="7"/>
      <c r="V124" s="12"/>
      <c r="W124" s="14">
        <f t="shared" si="113"/>
        <v>0</v>
      </c>
      <c r="X124" s="13"/>
      <c r="Y124" s="14">
        <f t="shared" si="114"/>
        <v>0</v>
      </c>
      <c r="Z124" s="13"/>
      <c r="AA124" s="15">
        <f t="shared" si="115"/>
        <v>0</v>
      </c>
      <c r="AB124" s="13"/>
      <c r="AC124" s="16" t="str">
        <f t="shared" si="116"/>
        <v/>
      </c>
    </row>
    <row r="125" spans="1:29" ht="15.95" customHeight="1">
      <c r="A125" s="1"/>
      <c r="B125" s="2"/>
      <c r="C125" s="3"/>
      <c r="D125" s="4" t="s">
        <v>51</v>
      </c>
      <c r="E125" s="5">
        <v>40</v>
      </c>
      <c r="F125" s="6" t="s">
        <v>0</v>
      </c>
      <c r="G125" s="7">
        <v>0</v>
      </c>
      <c r="H125" s="8">
        <v>0.8</v>
      </c>
      <c r="I125" s="8"/>
      <c r="J125" s="8"/>
      <c r="K125" s="8"/>
      <c r="L125" s="8"/>
      <c r="M125" s="8"/>
      <c r="N125" s="8"/>
      <c r="O125" s="8"/>
      <c r="P125" s="8"/>
      <c r="Q125" s="8"/>
      <c r="R125" s="9">
        <f t="shared" si="111"/>
        <v>0.8</v>
      </c>
      <c r="S125" s="10">
        <f>SUM(R125)</f>
        <v>0.8</v>
      </c>
      <c r="T125" s="11">
        <f t="shared" si="112"/>
        <v>1</v>
      </c>
      <c r="U125" s="7"/>
      <c r="V125" s="12"/>
      <c r="W125" s="14">
        <f t="shared" si="113"/>
        <v>0</v>
      </c>
      <c r="X125" s="13"/>
      <c r="Y125" s="14">
        <f t="shared" si="114"/>
        <v>0</v>
      </c>
      <c r="Z125" s="13"/>
      <c r="AA125" s="15">
        <f t="shared" si="115"/>
        <v>0</v>
      </c>
      <c r="AB125" s="13"/>
      <c r="AC125" s="16">
        <f t="shared" si="116"/>
        <v>0</v>
      </c>
    </row>
    <row r="126" spans="1:29" ht="15.95" customHeight="1">
      <c r="A126" s="1"/>
      <c r="B126" s="2"/>
      <c r="C126" s="3"/>
      <c r="D126" s="4"/>
      <c r="E126" s="5">
        <v>50</v>
      </c>
      <c r="F126" s="6" t="s">
        <v>0</v>
      </c>
      <c r="G126" s="7">
        <v>0</v>
      </c>
      <c r="H126" s="8">
        <v>6.4000000000000012</v>
      </c>
      <c r="I126" s="8"/>
      <c r="J126" s="8"/>
      <c r="K126" s="8"/>
      <c r="L126" s="8"/>
      <c r="M126" s="8"/>
      <c r="N126" s="8"/>
      <c r="O126" s="8"/>
      <c r="P126" s="8"/>
      <c r="Q126" s="8"/>
      <c r="R126" s="9">
        <f t="shared" si="111"/>
        <v>6.4000000000000012</v>
      </c>
      <c r="S126" s="10">
        <f>SUM(R126:R127)</f>
        <v>12.400000000000002</v>
      </c>
      <c r="T126" s="11">
        <f t="shared" si="112"/>
        <v>12</v>
      </c>
      <c r="U126" s="7"/>
      <c r="V126" s="12"/>
      <c r="W126" s="14">
        <f t="shared" si="113"/>
        <v>0</v>
      </c>
      <c r="X126" s="13"/>
      <c r="Y126" s="14">
        <f t="shared" si="114"/>
        <v>0</v>
      </c>
      <c r="Z126" s="13"/>
      <c r="AA126" s="15">
        <f t="shared" si="115"/>
        <v>0</v>
      </c>
      <c r="AB126" s="13"/>
      <c r="AC126" s="16">
        <f t="shared" si="116"/>
        <v>0</v>
      </c>
    </row>
    <row r="127" spans="1:29" ht="15.95" customHeight="1">
      <c r="A127" s="1"/>
      <c r="B127" s="2"/>
      <c r="C127" s="3"/>
      <c r="D127" s="4"/>
      <c r="E127" s="5"/>
      <c r="F127" s="6" t="s">
        <v>50</v>
      </c>
      <c r="G127" s="7">
        <v>0</v>
      </c>
      <c r="H127" s="8">
        <v>6</v>
      </c>
      <c r="I127" s="8"/>
      <c r="J127" s="8"/>
      <c r="K127" s="8"/>
      <c r="L127" s="8"/>
      <c r="M127" s="8"/>
      <c r="N127" s="8"/>
      <c r="O127" s="8"/>
      <c r="P127" s="8"/>
      <c r="Q127" s="8"/>
      <c r="R127" s="9">
        <f t="shared" si="111"/>
        <v>6</v>
      </c>
      <c r="S127" s="10"/>
      <c r="T127" s="11" t="str">
        <f t="shared" si="112"/>
        <v/>
      </c>
      <c r="U127" s="7"/>
      <c r="V127" s="12"/>
      <c r="W127" s="14">
        <f t="shared" si="113"/>
        <v>0</v>
      </c>
      <c r="X127" s="13"/>
      <c r="Y127" s="14">
        <f t="shared" si="114"/>
        <v>0</v>
      </c>
      <c r="Z127" s="13"/>
      <c r="AA127" s="15">
        <f t="shared" si="115"/>
        <v>0</v>
      </c>
      <c r="AB127" s="13"/>
      <c r="AC127" s="16" t="str">
        <f t="shared" si="116"/>
        <v/>
      </c>
    </row>
    <row r="128" spans="1:29" ht="15.95" customHeight="1">
      <c r="A128" s="1"/>
      <c r="B128" s="2"/>
      <c r="C128" s="3"/>
      <c r="D128" s="4"/>
      <c r="E128" s="5"/>
      <c r="F128" s="6"/>
      <c r="G128" s="7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9"/>
      <c r="S128" s="10"/>
      <c r="T128" s="11"/>
      <c r="U128" s="7"/>
      <c r="V128" s="12"/>
      <c r="W128" s="14"/>
      <c r="X128" s="13"/>
      <c r="Y128" s="14"/>
      <c r="Z128" s="13"/>
      <c r="AA128" s="15"/>
      <c r="AB128" s="13"/>
      <c r="AC128" s="16"/>
    </row>
    <row r="129" spans="1:29" ht="15.95" customHeight="1">
      <c r="A129" s="1"/>
      <c r="B129" s="2"/>
      <c r="C129" s="3"/>
      <c r="D129" s="4"/>
      <c r="E129" s="5"/>
      <c r="F129" s="6"/>
      <c r="G129" s="7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9"/>
      <c r="S129" s="10"/>
      <c r="T129" s="11"/>
      <c r="U129" s="7"/>
      <c r="V129" s="12"/>
      <c r="W129" s="14"/>
      <c r="X129" s="13"/>
      <c r="Y129" s="14"/>
      <c r="Z129" s="13"/>
      <c r="AA129" s="15"/>
      <c r="AB129" s="13"/>
      <c r="AC129" s="16"/>
    </row>
    <row r="130" spans="1:29" ht="15.95" customHeight="1">
      <c r="A130" s="1"/>
      <c r="B130" s="2"/>
      <c r="C130" s="3"/>
      <c r="D130" s="4"/>
      <c r="E130" s="5"/>
      <c r="F130" s="6"/>
      <c r="G130" s="7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9">
        <f t="shared" ref="R130:R132" si="117">SUM(H130:Q130)</f>
        <v>0</v>
      </c>
      <c r="S130" s="10">
        <f t="shared" ref="S130:S132" si="118">SUM(R130)</f>
        <v>0</v>
      </c>
      <c r="T130" s="11" t="str">
        <f t="shared" ref="T130:T132" si="119">IF(S130=0,"",IF(S130&lt;0.5,1,ROUND(S130,0)))</f>
        <v/>
      </c>
      <c r="U130" s="7"/>
      <c r="V130" s="12"/>
      <c r="W130" s="14">
        <f t="shared" ref="W130:W132" si="120">ROUNDDOWN(R130*V130,0)</f>
        <v>0</v>
      </c>
      <c r="X130" s="13"/>
      <c r="Y130" s="14">
        <f t="shared" ref="Y130:Y132" si="121">ROUNDDOWN(R130*X130,0)</f>
        <v>0</v>
      </c>
      <c r="Z130" s="13"/>
      <c r="AA130" s="15">
        <f t="shared" ref="AA130:AA132" si="122">ROUNDDOWN(R130*Z130,0)</f>
        <v>0</v>
      </c>
      <c r="AB130" s="13"/>
      <c r="AC130" s="16" t="str">
        <f t="shared" ref="AC130:AC132" si="123">IF(T130="","",R130*AB130)</f>
        <v/>
      </c>
    </row>
    <row r="131" spans="1:29" ht="15.95" customHeight="1">
      <c r="A131" s="1"/>
      <c r="B131" s="2"/>
      <c r="C131" s="3"/>
      <c r="D131" s="4"/>
      <c r="E131" s="5"/>
      <c r="F131" s="6"/>
      <c r="G131" s="7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9">
        <f t="shared" si="117"/>
        <v>0</v>
      </c>
      <c r="S131" s="10">
        <f t="shared" si="118"/>
        <v>0</v>
      </c>
      <c r="T131" s="11" t="str">
        <f t="shared" si="119"/>
        <v/>
      </c>
      <c r="U131" s="7"/>
      <c r="V131" s="12"/>
      <c r="W131" s="14">
        <f t="shared" si="120"/>
        <v>0</v>
      </c>
      <c r="X131" s="13"/>
      <c r="Y131" s="14">
        <f t="shared" si="121"/>
        <v>0</v>
      </c>
      <c r="Z131" s="13"/>
      <c r="AA131" s="15">
        <f t="shared" si="122"/>
        <v>0</v>
      </c>
      <c r="AB131" s="13"/>
      <c r="AC131" s="16" t="str">
        <f t="shared" si="123"/>
        <v/>
      </c>
    </row>
    <row r="132" spans="1:29" ht="15.95" customHeight="1">
      <c r="A132" s="1" t="s">
        <v>59</v>
      </c>
      <c r="B132" s="2"/>
      <c r="C132" s="3"/>
      <c r="D132" s="4"/>
      <c r="E132" s="5"/>
      <c r="F132" s="6"/>
      <c r="G132" s="7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9">
        <f t="shared" si="117"/>
        <v>0</v>
      </c>
      <c r="S132" s="10">
        <f t="shared" si="118"/>
        <v>0</v>
      </c>
      <c r="T132" s="11" t="str">
        <f t="shared" si="119"/>
        <v/>
      </c>
      <c r="U132" s="7"/>
      <c r="V132" s="12"/>
      <c r="W132" s="14">
        <f t="shared" si="120"/>
        <v>0</v>
      </c>
      <c r="X132" s="13"/>
      <c r="Y132" s="14">
        <f t="shared" si="121"/>
        <v>0</v>
      </c>
      <c r="Z132" s="13"/>
      <c r="AA132" s="15">
        <f t="shared" si="122"/>
        <v>0</v>
      </c>
      <c r="AB132" s="13"/>
      <c r="AC132" s="16" t="str">
        <f t="shared" si="123"/>
        <v/>
      </c>
    </row>
    <row r="133" spans="1:29" ht="15.95" customHeight="1">
      <c r="A133" s="1"/>
      <c r="B133" s="2" t="s">
        <v>79</v>
      </c>
      <c r="C133" s="3"/>
      <c r="D133" s="4"/>
      <c r="E133" s="5"/>
      <c r="F133" s="6"/>
      <c r="G133" s="7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9">
        <f>SUM(H133:Q133)</f>
        <v>0</v>
      </c>
      <c r="S133" s="10">
        <f>SUM(R133)</f>
        <v>0</v>
      </c>
      <c r="T133" s="11" t="str">
        <f>IF(S133=0,"",IF(S133&lt;0.5,1,ROUND(S133,0)))</f>
        <v/>
      </c>
      <c r="U133" s="7"/>
      <c r="V133" s="12"/>
      <c r="W133" s="14">
        <f>ROUNDDOWN(R133*V133,0)</f>
        <v>0</v>
      </c>
      <c r="X133" s="13"/>
      <c r="Y133" s="14">
        <f>ROUNDDOWN(R133*X133,0)</f>
        <v>0</v>
      </c>
      <c r="Z133" s="13"/>
      <c r="AA133" s="15">
        <f>ROUNDDOWN(R133*Z133,0)</f>
        <v>0</v>
      </c>
      <c r="AB133" s="13"/>
      <c r="AC133" s="16" t="str">
        <f>IF(T133="","",R133*AB133)</f>
        <v/>
      </c>
    </row>
    <row r="134" spans="1:29" ht="15.95" customHeight="1">
      <c r="A134" s="1"/>
      <c r="B134" s="2"/>
      <c r="C134" s="3" t="s">
        <v>338</v>
      </c>
      <c r="D134" s="4"/>
      <c r="E134" s="5"/>
      <c r="F134" s="6"/>
      <c r="G134" s="7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9">
        <f t="shared" ref="R134:R144" si="124">SUM(H134:Q134)</f>
        <v>0</v>
      </c>
      <c r="S134" s="10">
        <f t="shared" ref="S134:S144" si="125">SUM(R134)</f>
        <v>0</v>
      </c>
      <c r="T134" s="11" t="str">
        <f t="shared" ref="T134:T144" si="126">IF(S134=0,"",IF(S134&lt;0.5,1,ROUND(S134,0)))</f>
        <v/>
      </c>
      <c r="U134" s="7"/>
      <c r="V134" s="12"/>
      <c r="W134" s="14">
        <f t="shared" ref="W134:W144" si="127">ROUNDDOWN(R134*V134,0)</f>
        <v>0</v>
      </c>
      <c r="X134" s="13"/>
      <c r="Y134" s="14">
        <f t="shared" ref="Y134:Y144" si="128">ROUNDDOWN(R134*X134,0)</f>
        <v>0</v>
      </c>
      <c r="Z134" s="13"/>
      <c r="AA134" s="15">
        <f t="shared" ref="AA134:AA144" si="129">ROUNDDOWN(R134*Z134,0)</f>
        <v>0</v>
      </c>
      <c r="AB134" s="13"/>
      <c r="AC134" s="16" t="str">
        <f t="shared" ref="AC134:AC144" si="130">IF(T134="","",R134*AB134)</f>
        <v/>
      </c>
    </row>
    <row r="135" spans="1:29" ht="15.95" customHeight="1">
      <c r="A135" s="1"/>
      <c r="B135" s="2"/>
      <c r="C135" s="3" t="s">
        <v>77</v>
      </c>
      <c r="D135" s="4" t="s">
        <v>49</v>
      </c>
      <c r="E135" s="5">
        <v>100</v>
      </c>
      <c r="F135" s="6" t="s">
        <v>0</v>
      </c>
      <c r="G135" s="7">
        <v>0</v>
      </c>
      <c r="H135" s="8">
        <v>10.200000000000001</v>
      </c>
      <c r="I135" s="8">
        <v>10.199999999999999</v>
      </c>
      <c r="J135" s="8"/>
      <c r="K135" s="8"/>
      <c r="L135" s="8"/>
      <c r="M135" s="8"/>
      <c r="N135" s="8"/>
      <c r="O135" s="8"/>
      <c r="P135" s="8"/>
      <c r="Q135" s="8"/>
      <c r="R135" s="9">
        <f>SUM(H135:Q135)</f>
        <v>20.399999999999999</v>
      </c>
      <c r="S135" s="10">
        <f>SUM(R135:R136)</f>
        <v>30.4</v>
      </c>
      <c r="T135" s="11">
        <f>IF(S135=0,"",IF(S135&lt;0.5,1,ROUND(S135,0)))</f>
        <v>30</v>
      </c>
      <c r="U135" s="7"/>
      <c r="V135" s="12"/>
      <c r="W135" s="14">
        <f>ROUNDDOWN(R135*V135,0)</f>
        <v>0</v>
      </c>
      <c r="X135" s="13"/>
      <c r="Y135" s="14">
        <f>ROUNDDOWN(R135*X135,0)</f>
        <v>0</v>
      </c>
      <c r="Z135" s="13"/>
      <c r="AA135" s="15">
        <f>ROUNDDOWN(R135*Z135,0)</f>
        <v>0</v>
      </c>
      <c r="AB135" s="13"/>
      <c r="AC135" s="16">
        <f>IF(T135="","",R135*AB135)</f>
        <v>0</v>
      </c>
    </row>
    <row r="136" spans="1:29" ht="15.95" customHeight="1">
      <c r="A136" s="1"/>
      <c r="B136" s="2"/>
      <c r="C136" s="3"/>
      <c r="D136" s="4"/>
      <c r="E136" s="5"/>
      <c r="F136" s="6" t="s">
        <v>78</v>
      </c>
      <c r="G136" s="7">
        <v>0</v>
      </c>
      <c r="H136" s="8">
        <v>5</v>
      </c>
      <c r="I136" s="8">
        <v>5</v>
      </c>
      <c r="J136" s="8"/>
      <c r="K136" s="8"/>
      <c r="L136" s="8"/>
      <c r="M136" s="8"/>
      <c r="N136" s="8"/>
      <c r="O136" s="8"/>
      <c r="P136" s="8"/>
      <c r="Q136" s="8"/>
      <c r="R136" s="9">
        <f>SUM(H136:Q136)</f>
        <v>10</v>
      </c>
      <c r="S136" s="10"/>
      <c r="T136" s="11" t="str">
        <f>IF(S136=0,"",IF(S136&lt;0.5,1,ROUND(S136,0)))</f>
        <v/>
      </c>
      <c r="U136" s="7"/>
      <c r="V136" s="12"/>
      <c r="W136" s="14">
        <f>ROUNDDOWN(R136*V136,0)</f>
        <v>0</v>
      </c>
      <c r="X136" s="13"/>
      <c r="Y136" s="14">
        <f>ROUNDDOWN(R136*X136,0)</f>
        <v>0</v>
      </c>
      <c r="Z136" s="13"/>
      <c r="AA136" s="15">
        <f>ROUNDDOWN(R136*Z136,0)</f>
        <v>0</v>
      </c>
      <c r="AB136" s="13"/>
      <c r="AC136" s="16" t="str">
        <f>IF(T136="","",R136*AB136)</f>
        <v/>
      </c>
    </row>
    <row r="137" spans="1:29" ht="15.95" customHeight="1">
      <c r="A137" s="1"/>
      <c r="B137" s="2"/>
      <c r="C137" s="3"/>
      <c r="D137" s="4"/>
      <c r="E137" s="5"/>
      <c r="F137" s="6"/>
      <c r="G137" s="7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9">
        <f>SUM(H137:Q137)</f>
        <v>0</v>
      </c>
      <c r="S137" s="10">
        <f>SUM(R137)</f>
        <v>0</v>
      </c>
      <c r="T137" s="11" t="str">
        <f>IF(S137=0,"",IF(S137&lt;0.5,1,ROUND(S137,0)))</f>
        <v/>
      </c>
      <c r="U137" s="7"/>
      <c r="V137" s="12"/>
      <c r="W137" s="14">
        <f>ROUNDDOWN(R137*V137,0)</f>
        <v>0</v>
      </c>
      <c r="X137" s="13"/>
      <c r="Y137" s="14">
        <f>ROUNDDOWN(R137*X137,0)</f>
        <v>0</v>
      </c>
      <c r="Z137" s="13"/>
      <c r="AA137" s="15">
        <f>ROUNDDOWN(R137*Z137,0)</f>
        <v>0</v>
      </c>
      <c r="AB137" s="13"/>
      <c r="AC137" s="16" t="str">
        <f>IF(T137="","",R137*AB137)</f>
        <v/>
      </c>
    </row>
    <row r="138" spans="1:29" ht="15.95" customHeight="1">
      <c r="A138" s="1"/>
      <c r="B138" s="2"/>
      <c r="C138" s="3" t="s">
        <v>67</v>
      </c>
      <c r="D138" s="4" t="s">
        <v>49</v>
      </c>
      <c r="E138" s="5">
        <v>100</v>
      </c>
      <c r="F138" s="6" t="s">
        <v>50</v>
      </c>
      <c r="G138" s="7">
        <v>0</v>
      </c>
      <c r="H138" s="8">
        <v>21.1</v>
      </c>
      <c r="I138" s="8"/>
      <c r="J138" s="8"/>
      <c r="K138" s="8"/>
      <c r="L138" s="8"/>
      <c r="M138" s="8"/>
      <c r="N138" s="8"/>
      <c r="O138" s="8"/>
      <c r="P138" s="8"/>
      <c r="Q138" s="8"/>
      <c r="R138" s="9">
        <f>SUM(H138:Q138)</f>
        <v>21.1</v>
      </c>
      <c r="S138" s="10">
        <f>SUM(R138)</f>
        <v>21.1</v>
      </c>
      <c r="T138" s="11">
        <f>IF(S138=0,"",IF(S138&lt;0.5,1,ROUND(S138,0)))</f>
        <v>21</v>
      </c>
      <c r="U138" s="7"/>
      <c r="V138" s="12"/>
      <c r="W138" s="14">
        <f>ROUNDDOWN(R138*V138,0)</f>
        <v>0</v>
      </c>
      <c r="X138" s="13"/>
      <c r="Y138" s="14">
        <f>ROUNDDOWN(R138*X138,0)</f>
        <v>0</v>
      </c>
      <c r="Z138" s="13"/>
      <c r="AA138" s="15">
        <f>ROUNDDOWN(R138*Z138,0)</f>
        <v>0</v>
      </c>
      <c r="AB138" s="13"/>
      <c r="AC138" s="16">
        <f>IF(T138="","",R138*AB138)</f>
        <v>0</v>
      </c>
    </row>
    <row r="139" spans="1:29" ht="15.95" customHeight="1">
      <c r="A139" s="1"/>
      <c r="B139" s="2"/>
      <c r="C139" s="3"/>
      <c r="D139" s="4"/>
      <c r="E139" s="5"/>
      <c r="F139" s="6"/>
      <c r="G139" s="7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9">
        <f>SUM(H139:Q139)</f>
        <v>0</v>
      </c>
      <c r="S139" s="10">
        <f>SUM(R139)</f>
        <v>0</v>
      </c>
      <c r="T139" s="11" t="str">
        <f>IF(S139=0,"",IF(S139&lt;0.5,1,ROUND(S139,0)))</f>
        <v/>
      </c>
      <c r="U139" s="7"/>
      <c r="V139" s="12"/>
      <c r="W139" s="14">
        <f>ROUNDDOWN(R139*V139,0)</f>
        <v>0</v>
      </c>
      <c r="X139" s="13"/>
      <c r="Y139" s="14">
        <f>ROUNDDOWN(R139*X139,0)</f>
        <v>0</v>
      </c>
      <c r="Z139" s="13"/>
      <c r="AA139" s="15">
        <f>ROUNDDOWN(R139*Z139,0)</f>
        <v>0</v>
      </c>
      <c r="AB139" s="13"/>
      <c r="AC139" s="16" t="str">
        <f>IF(T139="","",R139*AB139)</f>
        <v/>
      </c>
    </row>
    <row r="140" spans="1:29" ht="15.95" customHeight="1">
      <c r="A140" s="1"/>
      <c r="B140" s="2"/>
      <c r="C140" s="3"/>
      <c r="D140" s="4"/>
      <c r="E140" s="5"/>
      <c r="F140" s="6"/>
      <c r="G140" s="7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9">
        <f t="shared" si="124"/>
        <v>0</v>
      </c>
      <c r="S140" s="10">
        <f t="shared" si="125"/>
        <v>0</v>
      </c>
      <c r="T140" s="11" t="str">
        <f t="shared" si="126"/>
        <v/>
      </c>
      <c r="U140" s="7"/>
      <c r="V140" s="12"/>
      <c r="W140" s="14">
        <f t="shared" si="127"/>
        <v>0</v>
      </c>
      <c r="X140" s="13"/>
      <c r="Y140" s="14">
        <f t="shared" si="128"/>
        <v>0</v>
      </c>
      <c r="Z140" s="13"/>
      <c r="AA140" s="15">
        <f t="shared" si="129"/>
        <v>0</v>
      </c>
      <c r="AB140" s="13"/>
      <c r="AC140" s="16" t="str">
        <f t="shared" si="130"/>
        <v/>
      </c>
    </row>
    <row r="141" spans="1:29" ht="15.95" customHeight="1">
      <c r="A141" s="1"/>
      <c r="B141" s="2"/>
      <c r="C141" s="3"/>
      <c r="D141" s="4"/>
      <c r="E141" s="5"/>
      <c r="F141" s="6"/>
      <c r="G141" s="7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9">
        <f t="shared" si="124"/>
        <v>0</v>
      </c>
      <c r="S141" s="10">
        <f t="shared" si="125"/>
        <v>0</v>
      </c>
      <c r="T141" s="11" t="str">
        <f t="shared" si="126"/>
        <v/>
      </c>
      <c r="U141" s="7"/>
      <c r="V141" s="12"/>
      <c r="W141" s="14">
        <f t="shared" si="127"/>
        <v>0</v>
      </c>
      <c r="X141" s="13"/>
      <c r="Y141" s="14">
        <f t="shared" si="128"/>
        <v>0</v>
      </c>
      <c r="Z141" s="13"/>
      <c r="AA141" s="15">
        <f t="shared" si="129"/>
        <v>0</v>
      </c>
      <c r="AB141" s="13"/>
      <c r="AC141" s="16" t="str">
        <f t="shared" si="130"/>
        <v/>
      </c>
    </row>
    <row r="142" spans="1:29" ht="15.95" customHeight="1">
      <c r="A142" s="1"/>
      <c r="B142" s="2"/>
      <c r="C142" s="3"/>
      <c r="D142" s="4"/>
      <c r="E142" s="5"/>
      <c r="F142" s="6"/>
      <c r="G142" s="7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9">
        <f t="shared" si="124"/>
        <v>0</v>
      </c>
      <c r="S142" s="10">
        <f t="shared" si="125"/>
        <v>0</v>
      </c>
      <c r="T142" s="11" t="str">
        <f t="shared" si="126"/>
        <v/>
      </c>
      <c r="U142" s="7"/>
      <c r="V142" s="12"/>
      <c r="W142" s="14">
        <f t="shared" si="127"/>
        <v>0</v>
      </c>
      <c r="X142" s="13"/>
      <c r="Y142" s="14">
        <f t="shared" si="128"/>
        <v>0</v>
      </c>
      <c r="Z142" s="13"/>
      <c r="AA142" s="15">
        <f t="shared" si="129"/>
        <v>0</v>
      </c>
      <c r="AB142" s="13"/>
      <c r="AC142" s="16" t="str">
        <f t="shared" si="130"/>
        <v/>
      </c>
    </row>
    <row r="143" spans="1:29" ht="15.95" customHeight="1">
      <c r="A143" s="1"/>
      <c r="B143" s="2"/>
      <c r="C143" s="3"/>
      <c r="D143" s="4"/>
      <c r="E143" s="5"/>
      <c r="F143" s="6"/>
      <c r="G143" s="7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9">
        <f t="shared" si="124"/>
        <v>0</v>
      </c>
      <c r="S143" s="10">
        <f t="shared" si="125"/>
        <v>0</v>
      </c>
      <c r="T143" s="11" t="str">
        <f t="shared" si="126"/>
        <v/>
      </c>
      <c r="U143" s="7"/>
      <c r="V143" s="12"/>
      <c r="W143" s="14">
        <f t="shared" si="127"/>
        <v>0</v>
      </c>
      <c r="X143" s="13"/>
      <c r="Y143" s="14">
        <f t="shared" si="128"/>
        <v>0</v>
      </c>
      <c r="Z143" s="13"/>
      <c r="AA143" s="15">
        <f t="shared" si="129"/>
        <v>0</v>
      </c>
      <c r="AB143" s="13"/>
      <c r="AC143" s="16" t="str">
        <f t="shared" si="130"/>
        <v/>
      </c>
    </row>
    <row r="144" spans="1:29" ht="15.95" customHeight="1">
      <c r="A144" s="1"/>
      <c r="B144" s="2"/>
      <c r="C144" s="3"/>
      <c r="D144" s="4"/>
      <c r="E144" s="5"/>
      <c r="F144" s="6"/>
      <c r="G144" s="7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9">
        <f t="shared" si="124"/>
        <v>0</v>
      </c>
      <c r="S144" s="10">
        <f t="shared" si="125"/>
        <v>0</v>
      </c>
      <c r="T144" s="11" t="str">
        <f t="shared" si="126"/>
        <v/>
      </c>
      <c r="U144" s="7"/>
      <c r="V144" s="12"/>
      <c r="W144" s="14">
        <f t="shared" si="127"/>
        <v>0</v>
      </c>
      <c r="X144" s="13"/>
      <c r="Y144" s="14">
        <f t="shared" si="128"/>
        <v>0</v>
      </c>
      <c r="Z144" s="13"/>
      <c r="AA144" s="15">
        <f t="shared" si="129"/>
        <v>0</v>
      </c>
      <c r="AB144" s="13"/>
      <c r="AC144" s="16" t="str">
        <f t="shared" si="130"/>
        <v/>
      </c>
    </row>
    <row r="145" spans="1:29" ht="15.95" customHeight="1">
      <c r="A145" s="1"/>
      <c r="B145" s="2"/>
      <c r="C145" s="3" t="s">
        <v>82</v>
      </c>
      <c r="D145" s="4" t="s">
        <v>83</v>
      </c>
      <c r="E145" s="5">
        <v>50</v>
      </c>
      <c r="F145" s="6">
        <v>0</v>
      </c>
      <c r="G145" s="7">
        <v>0</v>
      </c>
      <c r="H145" s="8">
        <v>1</v>
      </c>
      <c r="I145" s="8">
        <v>1</v>
      </c>
      <c r="J145" s="8"/>
      <c r="K145" s="8"/>
      <c r="L145" s="8"/>
      <c r="M145" s="8"/>
      <c r="N145" s="8"/>
      <c r="O145" s="8"/>
      <c r="P145" s="8"/>
      <c r="Q145" s="8"/>
      <c r="R145" s="9">
        <f t="shared" ref="R145:R154" si="131">SUM(H145:Q145)</f>
        <v>2</v>
      </c>
      <c r="S145" s="10">
        <f t="shared" ref="S145:S154" si="132">SUM(R145)</f>
        <v>2</v>
      </c>
      <c r="T145" s="11">
        <f t="shared" ref="T145:T154" si="133">IF(S145=0,"",IF(S145&lt;0.5,1,ROUND(S145,0)))</f>
        <v>2</v>
      </c>
      <c r="U145" s="7"/>
      <c r="V145" s="12"/>
      <c r="W145" s="14">
        <f t="shared" ref="W145:W154" si="134">ROUNDDOWN(R145*V145,0)</f>
        <v>0</v>
      </c>
      <c r="X145" s="13"/>
      <c r="Y145" s="14">
        <f t="shared" ref="Y145:Y154" si="135">ROUNDDOWN(R145*X145,0)</f>
        <v>0</v>
      </c>
      <c r="Z145" s="13"/>
      <c r="AA145" s="15">
        <f t="shared" ref="AA145:AA154" si="136">ROUNDDOWN(R145*Z145,0)</f>
        <v>0</v>
      </c>
      <c r="AB145" s="13"/>
      <c r="AC145" s="16">
        <f t="shared" ref="AC145:AC154" si="137">IF(T145="","",R145*AB145)</f>
        <v>0</v>
      </c>
    </row>
    <row r="146" spans="1:29" ht="15.95" customHeight="1">
      <c r="A146" s="1"/>
      <c r="B146" s="2"/>
      <c r="C146" s="3"/>
      <c r="D146" s="4"/>
      <c r="E146" s="5">
        <v>65</v>
      </c>
      <c r="F146" s="6">
        <v>0</v>
      </c>
      <c r="G146" s="7">
        <v>0</v>
      </c>
      <c r="H146" s="8">
        <v>2</v>
      </c>
      <c r="I146" s="8"/>
      <c r="J146" s="8"/>
      <c r="K146" s="8"/>
      <c r="L146" s="8"/>
      <c r="M146" s="8"/>
      <c r="N146" s="8"/>
      <c r="O146" s="8"/>
      <c r="P146" s="8"/>
      <c r="Q146" s="8"/>
      <c r="R146" s="9">
        <f t="shared" si="131"/>
        <v>2</v>
      </c>
      <c r="S146" s="10">
        <f t="shared" si="132"/>
        <v>2</v>
      </c>
      <c r="T146" s="11">
        <f t="shared" si="133"/>
        <v>2</v>
      </c>
      <c r="U146" s="7"/>
      <c r="V146" s="12"/>
      <c r="W146" s="14">
        <f t="shared" si="134"/>
        <v>0</v>
      </c>
      <c r="X146" s="13"/>
      <c r="Y146" s="14">
        <f t="shared" si="135"/>
        <v>0</v>
      </c>
      <c r="Z146" s="13"/>
      <c r="AA146" s="15">
        <f t="shared" si="136"/>
        <v>0</v>
      </c>
      <c r="AB146" s="13"/>
      <c r="AC146" s="16">
        <f t="shared" si="137"/>
        <v>0</v>
      </c>
    </row>
    <row r="147" spans="1:29" ht="15.95" customHeight="1">
      <c r="A147" s="1"/>
      <c r="B147" s="2"/>
      <c r="C147" s="3"/>
      <c r="D147" s="4"/>
      <c r="E147" s="5">
        <v>100</v>
      </c>
      <c r="F147" s="6">
        <v>0</v>
      </c>
      <c r="G147" s="7">
        <v>0</v>
      </c>
      <c r="H147" s="8">
        <v>5</v>
      </c>
      <c r="I147" s="8"/>
      <c r="J147" s="8"/>
      <c r="K147" s="8"/>
      <c r="L147" s="8"/>
      <c r="M147" s="8"/>
      <c r="N147" s="8"/>
      <c r="O147" s="8"/>
      <c r="P147" s="8"/>
      <c r="Q147" s="8"/>
      <c r="R147" s="9">
        <f t="shared" si="131"/>
        <v>5</v>
      </c>
      <c r="S147" s="10">
        <f t="shared" si="132"/>
        <v>5</v>
      </c>
      <c r="T147" s="11">
        <f t="shared" si="133"/>
        <v>5</v>
      </c>
      <c r="U147" s="7"/>
      <c r="V147" s="12"/>
      <c r="W147" s="14">
        <f t="shared" si="134"/>
        <v>0</v>
      </c>
      <c r="X147" s="13"/>
      <c r="Y147" s="14">
        <f t="shared" si="135"/>
        <v>0</v>
      </c>
      <c r="Z147" s="13"/>
      <c r="AA147" s="15">
        <f t="shared" si="136"/>
        <v>0</v>
      </c>
      <c r="AB147" s="13"/>
      <c r="AC147" s="16">
        <f t="shared" si="137"/>
        <v>0</v>
      </c>
    </row>
    <row r="148" spans="1:29" ht="15.95" customHeight="1">
      <c r="A148" s="1"/>
      <c r="B148" s="2"/>
      <c r="C148" s="3"/>
      <c r="D148" s="4"/>
      <c r="E148" s="5"/>
      <c r="F148" s="6"/>
      <c r="G148" s="7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9">
        <f t="shared" si="131"/>
        <v>0</v>
      </c>
      <c r="S148" s="10">
        <f t="shared" si="132"/>
        <v>0</v>
      </c>
      <c r="T148" s="11" t="str">
        <f t="shared" si="133"/>
        <v/>
      </c>
      <c r="U148" s="7"/>
      <c r="V148" s="12"/>
      <c r="W148" s="14">
        <f t="shared" si="134"/>
        <v>0</v>
      </c>
      <c r="X148" s="13"/>
      <c r="Y148" s="14">
        <f t="shared" si="135"/>
        <v>0</v>
      </c>
      <c r="Z148" s="13"/>
      <c r="AA148" s="15">
        <f t="shared" si="136"/>
        <v>0</v>
      </c>
      <c r="AB148" s="13"/>
      <c r="AC148" s="16" t="str">
        <f t="shared" si="137"/>
        <v/>
      </c>
    </row>
    <row r="149" spans="1:29" ht="15.95" customHeight="1">
      <c r="A149" s="1"/>
      <c r="B149" s="2"/>
      <c r="C149" s="3" t="s">
        <v>84</v>
      </c>
      <c r="D149" s="4" t="s">
        <v>85</v>
      </c>
      <c r="E149" s="5">
        <v>50</v>
      </c>
      <c r="F149" s="6">
        <v>0</v>
      </c>
      <c r="G149" s="7">
        <v>0</v>
      </c>
      <c r="H149" s="8">
        <v>1</v>
      </c>
      <c r="I149" s="8">
        <v>1</v>
      </c>
      <c r="J149" s="8">
        <v>3</v>
      </c>
      <c r="K149" s="8"/>
      <c r="L149" s="8"/>
      <c r="M149" s="8"/>
      <c r="N149" s="8"/>
      <c r="O149" s="8"/>
      <c r="P149" s="8"/>
      <c r="Q149" s="8"/>
      <c r="R149" s="9">
        <f t="shared" si="131"/>
        <v>5</v>
      </c>
      <c r="S149" s="10">
        <f t="shared" si="132"/>
        <v>5</v>
      </c>
      <c r="T149" s="11">
        <f t="shared" si="133"/>
        <v>5</v>
      </c>
      <c r="U149" s="7"/>
      <c r="V149" s="12"/>
      <c r="W149" s="14">
        <f t="shared" si="134"/>
        <v>0</v>
      </c>
      <c r="X149" s="13"/>
      <c r="Y149" s="14">
        <f t="shared" si="135"/>
        <v>0</v>
      </c>
      <c r="Z149" s="13"/>
      <c r="AA149" s="15">
        <f t="shared" si="136"/>
        <v>0</v>
      </c>
      <c r="AB149" s="13"/>
      <c r="AC149" s="16">
        <f t="shared" si="137"/>
        <v>0</v>
      </c>
    </row>
    <row r="150" spans="1:29" ht="15.95" customHeight="1">
      <c r="A150" s="1"/>
      <c r="B150" s="2"/>
      <c r="C150" s="3"/>
      <c r="D150" s="4"/>
      <c r="E150" s="5"/>
      <c r="F150" s="6"/>
      <c r="G150" s="7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9">
        <f t="shared" si="131"/>
        <v>0</v>
      </c>
      <c r="S150" s="10">
        <f t="shared" si="132"/>
        <v>0</v>
      </c>
      <c r="T150" s="11" t="str">
        <f t="shared" si="133"/>
        <v/>
      </c>
      <c r="U150" s="7"/>
      <c r="V150" s="12"/>
      <c r="W150" s="14">
        <f t="shared" si="134"/>
        <v>0</v>
      </c>
      <c r="X150" s="13"/>
      <c r="Y150" s="14">
        <f t="shared" si="135"/>
        <v>0</v>
      </c>
      <c r="Z150" s="13"/>
      <c r="AA150" s="15">
        <f t="shared" si="136"/>
        <v>0</v>
      </c>
      <c r="AB150" s="13"/>
      <c r="AC150" s="16" t="str">
        <f t="shared" si="137"/>
        <v/>
      </c>
    </row>
    <row r="151" spans="1:29" ht="15.95" customHeight="1">
      <c r="A151" s="1"/>
      <c r="B151" s="2"/>
      <c r="C151" s="3"/>
      <c r="D151" s="4"/>
      <c r="E151" s="5"/>
      <c r="F151" s="6"/>
      <c r="G151" s="7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9">
        <f t="shared" si="131"/>
        <v>0</v>
      </c>
      <c r="S151" s="10">
        <f t="shared" si="132"/>
        <v>0</v>
      </c>
      <c r="T151" s="11" t="str">
        <f t="shared" si="133"/>
        <v/>
      </c>
      <c r="U151" s="7"/>
      <c r="V151" s="12"/>
      <c r="W151" s="14">
        <f t="shared" si="134"/>
        <v>0</v>
      </c>
      <c r="X151" s="13"/>
      <c r="Y151" s="14">
        <f t="shared" si="135"/>
        <v>0</v>
      </c>
      <c r="Z151" s="13"/>
      <c r="AA151" s="15">
        <f t="shared" si="136"/>
        <v>0</v>
      </c>
      <c r="AB151" s="13"/>
      <c r="AC151" s="16" t="str">
        <f t="shared" si="137"/>
        <v/>
      </c>
    </row>
    <row r="152" spans="1:29" ht="15.95" customHeight="1">
      <c r="A152" s="1"/>
      <c r="B152" s="2"/>
      <c r="C152" s="3"/>
      <c r="D152" s="4"/>
      <c r="E152" s="5"/>
      <c r="F152" s="6"/>
      <c r="G152" s="7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9">
        <f t="shared" si="131"/>
        <v>0</v>
      </c>
      <c r="S152" s="10">
        <f t="shared" si="132"/>
        <v>0</v>
      </c>
      <c r="T152" s="11" t="str">
        <f t="shared" si="133"/>
        <v/>
      </c>
      <c r="U152" s="7"/>
      <c r="V152" s="12"/>
      <c r="W152" s="14">
        <f t="shared" si="134"/>
        <v>0</v>
      </c>
      <c r="X152" s="13"/>
      <c r="Y152" s="14">
        <f t="shared" si="135"/>
        <v>0</v>
      </c>
      <c r="Z152" s="13"/>
      <c r="AA152" s="15">
        <f t="shared" si="136"/>
        <v>0</v>
      </c>
      <c r="AB152" s="13"/>
      <c r="AC152" s="16" t="str">
        <f t="shared" si="137"/>
        <v/>
      </c>
    </row>
    <row r="153" spans="1:29" ht="15.95" customHeight="1">
      <c r="A153" s="1"/>
      <c r="B153" s="2"/>
      <c r="C153" s="3"/>
      <c r="D153" s="4"/>
      <c r="E153" s="5"/>
      <c r="F153" s="6"/>
      <c r="G153" s="7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9">
        <f t="shared" si="131"/>
        <v>0</v>
      </c>
      <c r="S153" s="10">
        <f t="shared" si="132"/>
        <v>0</v>
      </c>
      <c r="T153" s="11" t="str">
        <f t="shared" si="133"/>
        <v/>
      </c>
      <c r="U153" s="7"/>
      <c r="V153" s="12"/>
      <c r="W153" s="14">
        <f t="shared" si="134"/>
        <v>0</v>
      </c>
      <c r="X153" s="13"/>
      <c r="Y153" s="14">
        <f t="shared" si="135"/>
        <v>0</v>
      </c>
      <c r="Z153" s="13"/>
      <c r="AA153" s="15">
        <f t="shared" si="136"/>
        <v>0</v>
      </c>
      <c r="AB153" s="13"/>
      <c r="AC153" s="16" t="str">
        <f t="shared" si="137"/>
        <v/>
      </c>
    </row>
    <row r="154" spans="1:29" ht="15.95" customHeight="1">
      <c r="A154" s="1"/>
      <c r="B154" s="2"/>
      <c r="C154" s="3"/>
      <c r="D154" s="4"/>
      <c r="E154" s="5"/>
      <c r="F154" s="6"/>
      <c r="G154" s="7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9">
        <f t="shared" si="131"/>
        <v>0</v>
      </c>
      <c r="S154" s="10">
        <f t="shared" si="132"/>
        <v>0</v>
      </c>
      <c r="T154" s="11" t="str">
        <f t="shared" si="133"/>
        <v/>
      </c>
      <c r="U154" s="7"/>
      <c r="V154" s="12"/>
      <c r="W154" s="14">
        <f t="shared" si="134"/>
        <v>0</v>
      </c>
      <c r="X154" s="13"/>
      <c r="Y154" s="14">
        <f t="shared" si="135"/>
        <v>0</v>
      </c>
      <c r="Z154" s="13"/>
      <c r="AA154" s="15">
        <f t="shared" si="136"/>
        <v>0</v>
      </c>
      <c r="AB154" s="13"/>
      <c r="AC154" s="16" t="str">
        <f t="shared" si="137"/>
        <v/>
      </c>
    </row>
    <row r="155" spans="1:29" ht="15.95" customHeight="1">
      <c r="A155" s="1"/>
      <c r="B155" s="2"/>
      <c r="C155" s="3"/>
      <c r="D155" s="4"/>
      <c r="E155" s="5"/>
      <c r="F155" s="6"/>
      <c r="G155" s="7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9"/>
      <c r="S155" s="10"/>
      <c r="T155" s="11"/>
      <c r="U155" s="7"/>
      <c r="V155" s="12"/>
      <c r="W155" s="14"/>
      <c r="X155" s="13"/>
      <c r="Y155" s="14"/>
      <c r="Z155" s="13"/>
      <c r="AA155" s="15"/>
      <c r="AB155" s="13"/>
      <c r="AC155" s="16"/>
    </row>
    <row r="156" spans="1:29" ht="15.95" customHeight="1">
      <c r="A156" s="1"/>
      <c r="B156" s="2"/>
      <c r="C156" s="3"/>
      <c r="D156" s="4"/>
      <c r="E156" s="5"/>
      <c r="F156" s="6"/>
      <c r="G156" s="7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9"/>
      <c r="S156" s="10"/>
      <c r="T156" s="11"/>
      <c r="U156" s="7"/>
      <c r="V156" s="12"/>
      <c r="W156" s="14"/>
      <c r="X156" s="13"/>
      <c r="Y156" s="14"/>
      <c r="Z156" s="13"/>
      <c r="AA156" s="15"/>
      <c r="AB156" s="13"/>
      <c r="AC156" s="16"/>
    </row>
    <row r="157" spans="1:29" ht="15.95" customHeight="1">
      <c r="A157" s="1"/>
      <c r="B157" s="2"/>
      <c r="C157" s="3"/>
      <c r="D157" s="4"/>
      <c r="E157" s="5"/>
      <c r="F157" s="6"/>
      <c r="G157" s="7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9">
        <f t="shared" si="56"/>
        <v>0</v>
      </c>
      <c r="S157" s="10">
        <f t="shared" si="57"/>
        <v>0</v>
      </c>
      <c r="T157" s="11" t="str">
        <f t="shared" si="58"/>
        <v/>
      </c>
      <c r="U157" s="7"/>
      <c r="V157" s="12"/>
      <c r="W157" s="14">
        <f t="shared" si="59"/>
        <v>0</v>
      </c>
      <c r="X157" s="13"/>
      <c r="Y157" s="14">
        <f t="shared" si="60"/>
        <v>0</v>
      </c>
      <c r="Z157" s="13"/>
      <c r="AA157" s="15">
        <f t="shared" si="61"/>
        <v>0</v>
      </c>
      <c r="AB157" s="13"/>
      <c r="AC157" s="16" t="str">
        <f t="shared" si="62"/>
        <v/>
      </c>
    </row>
    <row r="158" spans="1:29" ht="15.95" customHeight="1">
      <c r="A158" s="1"/>
      <c r="B158" s="2"/>
      <c r="C158" s="3"/>
      <c r="D158" s="4"/>
      <c r="E158" s="5"/>
      <c r="F158" s="6"/>
      <c r="G158" s="7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9">
        <f t="shared" si="56"/>
        <v>0</v>
      </c>
      <c r="S158" s="10">
        <f t="shared" si="57"/>
        <v>0</v>
      </c>
      <c r="T158" s="11" t="str">
        <f t="shared" si="58"/>
        <v/>
      </c>
      <c r="U158" s="7"/>
      <c r="V158" s="12"/>
      <c r="W158" s="14">
        <f t="shared" si="59"/>
        <v>0</v>
      </c>
      <c r="X158" s="13"/>
      <c r="Y158" s="14">
        <f t="shared" si="60"/>
        <v>0</v>
      </c>
      <c r="Z158" s="13"/>
      <c r="AA158" s="15">
        <f t="shared" si="61"/>
        <v>0</v>
      </c>
      <c r="AB158" s="13"/>
      <c r="AC158" s="16" t="str">
        <f t="shared" si="62"/>
        <v/>
      </c>
    </row>
    <row r="159" spans="1:29" ht="15.95" customHeight="1">
      <c r="A159" s="1"/>
      <c r="B159" s="2"/>
      <c r="C159" s="3"/>
      <c r="D159" s="4"/>
      <c r="E159" s="5"/>
      <c r="F159" s="6"/>
      <c r="G159" s="7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9">
        <f t="shared" si="56"/>
        <v>0</v>
      </c>
      <c r="S159" s="10">
        <f t="shared" si="57"/>
        <v>0</v>
      </c>
      <c r="T159" s="11" t="str">
        <f t="shared" si="58"/>
        <v/>
      </c>
      <c r="U159" s="7"/>
      <c r="V159" s="12"/>
      <c r="W159" s="14">
        <f t="shared" si="59"/>
        <v>0</v>
      </c>
      <c r="X159" s="13"/>
      <c r="Y159" s="14">
        <f t="shared" si="60"/>
        <v>0</v>
      </c>
      <c r="Z159" s="13"/>
      <c r="AA159" s="15">
        <f t="shared" si="61"/>
        <v>0</v>
      </c>
      <c r="AB159" s="13"/>
      <c r="AC159" s="16" t="str">
        <f t="shared" si="62"/>
        <v/>
      </c>
    </row>
    <row r="160" spans="1:29" ht="15.95" customHeight="1">
      <c r="A160" s="1"/>
      <c r="B160" s="2"/>
      <c r="C160" s="3"/>
      <c r="D160" s="4"/>
      <c r="E160" s="5"/>
      <c r="F160" s="6"/>
      <c r="G160" s="7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9">
        <f t="shared" si="56"/>
        <v>0</v>
      </c>
      <c r="S160" s="10">
        <f t="shared" si="57"/>
        <v>0</v>
      </c>
      <c r="T160" s="11" t="str">
        <f t="shared" si="58"/>
        <v/>
      </c>
      <c r="U160" s="7"/>
      <c r="V160" s="12"/>
      <c r="W160" s="14">
        <f t="shared" si="59"/>
        <v>0</v>
      </c>
      <c r="X160" s="13"/>
      <c r="Y160" s="14">
        <f t="shared" si="60"/>
        <v>0</v>
      </c>
      <c r="Z160" s="13"/>
      <c r="AA160" s="15">
        <f t="shared" si="61"/>
        <v>0</v>
      </c>
      <c r="AB160" s="13"/>
      <c r="AC160" s="16" t="str">
        <f t="shared" si="62"/>
        <v/>
      </c>
    </row>
    <row r="161" spans="1:29" ht="15.95" customHeight="1">
      <c r="A161" s="1"/>
      <c r="B161" s="2"/>
      <c r="C161" s="3"/>
      <c r="D161" s="4"/>
      <c r="E161" s="5"/>
      <c r="F161" s="6"/>
      <c r="G161" s="7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9">
        <f t="shared" si="56"/>
        <v>0</v>
      </c>
      <c r="S161" s="10">
        <f t="shared" si="57"/>
        <v>0</v>
      </c>
      <c r="T161" s="11" t="str">
        <f t="shared" si="58"/>
        <v/>
      </c>
      <c r="U161" s="7"/>
      <c r="V161" s="12"/>
      <c r="W161" s="14">
        <f t="shared" si="59"/>
        <v>0</v>
      </c>
      <c r="X161" s="13"/>
      <c r="Y161" s="14">
        <f t="shared" si="60"/>
        <v>0</v>
      </c>
      <c r="Z161" s="13"/>
      <c r="AA161" s="15">
        <f t="shared" si="61"/>
        <v>0</v>
      </c>
      <c r="AB161" s="13"/>
      <c r="AC161" s="16" t="str">
        <f t="shared" si="62"/>
        <v/>
      </c>
    </row>
    <row r="162" spans="1:29" ht="15.95" customHeight="1">
      <c r="A162" s="1"/>
      <c r="B162" s="2"/>
      <c r="C162" s="3"/>
      <c r="D162" s="4"/>
      <c r="E162" s="5"/>
      <c r="F162" s="6"/>
      <c r="G162" s="7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9">
        <f t="shared" si="56"/>
        <v>0</v>
      </c>
      <c r="S162" s="10">
        <f t="shared" si="57"/>
        <v>0</v>
      </c>
      <c r="T162" s="11" t="str">
        <f t="shared" si="58"/>
        <v/>
      </c>
      <c r="U162" s="7"/>
      <c r="V162" s="12"/>
      <c r="W162" s="14">
        <f t="shared" si="59"/>
        <v>0</v>
      </c>
      <c r="X162" s="13"/>
      <c r="Y162" s="14">
        <f t="shared" si="60"/>
        <v>0</v>
      </c>
      <c r="Z162" s="13"/>
      <c r="AA162" s="15">
        <f t="shared" si="61"/>
        <v>0</v>
      </c>
      <c r="AB162" s="13"/>
      <c r="AC162" s="16" t="str">
        <f t="shared" si="62"/>
        <v/>
      </c>
    </row>
    <row r="163" spans="1:29" ht="15.95" customHeight="1">
      <c r="A163" s="1"/>
      <c r="B163" s="2"/>
      <c r="C163" s="3"/>
      <c r="D163" s="4"/>
      <c r="E163" s="5"/>
      <c r="F163" s="6"/>
      <c r="G163" s="7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9">
        <f t="shared" si="56"/>
        <v>0</v>
      </c>
      <c r="S163" s="10">
        <f t="shared" si="57"/>
        <v>0</v>
      </c>
      <c r="T163" s="11" t="str">
        <f t="shared" si="58"/>
        <v/>
      </c>
      <c r="U163" s="7"/>
      <c r="V163" s="12"/>
      <c r="W163" s="14">
        <f t="shared" si="59"/>
        <v>0</v>
      </c>
      <c r="X163" s="13"/>
      <c r="Y163" s="14">
        <f t="shared" si="60"/>
        <v>0</v>
      </c>
      <c r="Z163" s="13"/>
      <c r="AA163" s="15">
        <f t="shared" si="61"/>
        <v>0</v>
      </c>
      <c r="AB163" s="13"/>
      <c r="AC163" s="16" t="str">
        <f t="shared" si="62"/>
        <v/>
      </c>
    </row>
    <row r="164" spans="1:29" ht="15.95" customHeight="1">
      <c r="A164" s="1" t="s">
        <v>52</v>
      </c>
      <c r="B164" s="2"/>
      <c r="C164" s="3"/>
      <c r="D164" s="4"/>
      <c r="E164" s="5"/>
      <c r="F164" s="6"/>
      <c r="G164" s="7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9">
        <f t="shared" ref="R164:R173" si="138">SUM(H164:Q164)</f>
        <v>0</v>
      </c>
      <c r="S164" s="10">
        <f t="shared" ref="S164:S173" si="139">SUM(R164)</f>
        <v>0</v>
      </c>
      <c r="T164" s="11" t="str">
        <f t="shared" ref="T164:T173" si="140">IF(S164=0,"",IF(S164&lt;0.5,1,ROUND(S164,0)))</f>
        <v/>
      </c>
      <c r="U164" s="7"/>
      <c r="V164" s="12"/>
      <c r="W164" s="14">
        <f t="shared" ref="W164:W173" si="141">ROUNDDOWN(R164*V164,0)</f>
        <v>0</v>
      </c>
      <c r="X164" s="13"/>
      <c r="Y164" s="14">
        <f t="shared" ref="Y164:Y173" si="142">ROUNDDOWN(R164*X164,0)</f>
        <v>0</v>
      </c>
      <c r="Z164" s="13"/>
      <c r="AA164" s="15">
        <f t="shared" ref="AA164:AA173" si="143">ROUNDDOWN(R164*Z164,0)</f>
        <v>0</v>
      </c>
      <c r="AB164" s="13"/>
      <c r="AC164" s="16" t="str">
        <f t="shared" ref="AC164:AC173" si="144">IF(T164="","",R164*AB164)</f>
        <v/>
      </c>
    </row>
    <row r="165" spans="1:29" ht="15.95" customHeight="1">
      <c r="A165" s="1"/>
      <c r="B165" s="2" t="s">
        <v>52</v>
      </c>
      <c r="C165" s="3"/>
      <c r="D165" s="4"/>
      <c r="E165" s="5"/>
      <c r="F165" s="6"/>
      <c r="G165" s="7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9">
        <f t="shared" si="138"/>
        <v>0</v>
      </c>
      <c r="S165" s="10">
        <f t="shared" si="139"/>
        <v>0</v>
      </c>
      <c r="T165" s="11" t="str">
        <f t="shared" si="140"/>
        <v/>
      </c>
      <c r="U165" s="7"/>
      <c r="V165" s="12"/>
      <c r="W165" s="14">
        <f t="shared" si="141"/>
        <v>0</v>
      </c>
      <c r="X165" s="13"/>
      <c r="Y165" s="14">
        <f t="shared" si="142"/>
        <v>0</v>
      </c>
      <c r="Z165" s="13"/>
      <c r="AA165" s="15">
        <f t="shared" si="143"/>
        <v>0</v>
      </c>
      <c r="AB165" s="13"/>
      <c r="AC165" s="16" t="str">
        <f t="shared" si="144"/>
        <v/>
      </c>
    </row>
    <row r="166" spans="1:29" ht="15.95" customHeight="1">
      <c r="A166" s="1"/>
      <c r="B166" s="2"/>
      <c r="C166" s="3" t="s">
        <v>53</v>
      </c>
      <c r="D166" s="4" t="s">
        <v>54</v>
      </c>
      <c r="E166" s="5">
        <v>0</v>
      </c>
      <c r="F166" s="6">
        <v>0</v>
      </c>
      <c r="G166" s="7">
        <v>0</v>
      </c>
      <c r="H166" s="8">
        <v>2</v>
      </c>
      <c r="I166" s="8"/>
      <c r="J166" s="8"/>
      <c r="K166" s="8"/>
      <c r="L166" s="8"/>
      <c r="M166" s="8"/>
      <c r="N166" s="8"/>
      <c r="O166" s="8"/>
      <c r="P166" s="8"/>
      <c r="Q166" s="8"/>
      <c r="R166" s="9">
        <f t="shared" si="138"/>
        <v>2</v>
      </c>
      <c r="S166" s="10">
        <f t="shared" si="139"/>
        <v>2</v>
      </c>
      <c r="T166" s="11">
        <f t="shared" si="140"/>
        <v>2</v>
      </c>
      <c r="U166" s="7"/>
      <c r="V166" s="12"/>
      <c r="W166" s="14">
        <f t="shared" si="141"/>
        <v>0</v>
      </c>
      <c r="X166" s="13"/>
      <c r="Y166" s="14">
        <f t="shared" si="142"/>
        <v>0</v>
      </c>
      <c r="Z166" s="13"/>
      <c r="AA166" s="15">
        <f t="shared" si="143"/>
        <v>0</v>
      </c>
      <c r="AB166" s="13"/>
      <c r="AC166" s="16">
        <f t="shared" si="144"/>
        <v>0</v>
      </c>
    </row>
    <row r="167" spans="1:29" ht="15.95" customHeight="1">
      <c r="A167" s="1"/>
      <c r="B167" s="2"/>
      <c r="C167" s="3"/>
      <c r="D167" s="4" t="s">
        <v>55</v>
      </c>
      <c r="E167" s="5">
        <v>0</v>
      </c>
      <c r="F167" s="6">
        <v>0</v>
      </c>
      <c r="G167" s="7">
        <v>0</v>
      </c>
      <c r="H167" s="8">
        <v>1</v>
      </c>
      <c r="I167" s="8">
        <v>6</v>
      </c>
      <c r="J167" s="8">
        <v>8</v>
      </c>
      <c r="K167" s="8"/>
      <c r="L167" s="8"/>
      <c r="M167" s="8"/>
      <c r="N167" s="8"/>
      <c r="O167" s="8"/>
      <c r="P167" s="8"/>
      <c r="Q167" s="8"/>
      <c r="R167" s="9">
        <f t="shared" si="138"/>
        <v>15</v>
      </c>
      <c r="S167" s="10">
        <f t="shared" si="139"/>
        <v>15</v>
      </c>
      <c r="T167" s="11">
        <f t="shared" si="140"/>
        <v>15</v>
      </c>
      <c r="U167" s="7"/>
      <c r="V167" s="12"/>
      <c r="W167" s="14">
        <f t="shared" si="141"/>
        <v>0</v>
      </c>
      <c r="X167" s="13"/>
      <c r="Y167" s="14">
        <f t="shared" si="142"/>
        <v>0</v>
      </c>
      <c r="Z167" s="13"/>
      <c r="AA167" s="15">
        <f t="shared" si="143"/>
        <v>0</v>
      </c>
      <c r="AB167" s="13"/>
      <c r="AC167" s="16">
        <f t="shared" si="144"/>
        <v>0</v>
      </c>
    </row>
    <row r="168" spans="1:29" ht="15.95" customHeight="1">
      <c r="A168" s="1"/>
      <c r="B168" s="2"/>
      <c r="C168" s="3"/>
      <c r="D168" s="4" t="s">
        <v>56</v>
      </c>
      <c r="E168" s="5">
        <v>0</v>
      </c>
      <c r="F168" s="6">
        <v>0</v>
      </c>
      <c r="G168" s="7">
        <v>0</v>
      </c>
      <c r="H168" s="8">
        <v>1</v>
      </c>
      <c r="I168" s="8"/>
      <c r="J168" s="8"/>
      <c r="K168" s="8"/>
      <c r="L168" s="8"/>
      <c r="M168" s="8"/>
      <c r="N168" s="8"/>
      <c r="O168" s="8"/>
      <c r="P168" s="8"/>
      <c r="Q168" s="8"/>
      <c r="R168" s="9">
        <f t="shared" si="138"/>
        <v>1</v>
      </c>
      <c r="S168" s="10">
        <f t="shared" si="139"/>
        <v>1</v>
      </c>
      <c r="T168" s="11">
        <f t="shared" si="140"/>
        <v>1</v>
      </c>
      <c r="U168" s="7"/>
      <c r="V168" s="12"/>
      <c r="W168" s="14">
        <f t="shared" si="141"/>
        <v>0</v>
      </c>
      <c r="X168" s="13"/>
      <c r="Y168" s="14">
        <f t="shared" si="142"/>
        <v>0</v>
      </c>
      <c r="Z168" s="13"/>
      <c r="AA168" s="15">
        <f t="shared" si="143"/>
        <v>0</v>
      </c>
      <c r="AB168" s="13"/>
      <c r="AC168" s="16">
        <f t="shared" si="144"/>
        <v>0</v>
      </c>
    </row>
    <row r="169" spans="1:29" ht="15.95" customHeight="1">
      <c r="A169" s="1"/>
      <c r="B169" s="2"/>
      <c r="C169" s="3"/>
      <c r="D169" s="4" t="s">
        <v>57</v>
      </c>
      <c r="E169" s="5">
        <v>0</v>
      </c>
      <c r="F169" s="6">
        <v>0</v>
      </c>
      <c r="G169" s="7">
        <v>0</v>
      </c>
      <c r="H169" s="8">
        <v>1</v>
      </c>
      <c r="I169" s="8"/>
      <c r="J169" s="8"/>
      <c r="K169" s="8"/>
      <c r="L169" s="8"/>
      <c r="M169" s="8"/>
      <c r="N169" s="8"/>
      <c r="O169" s="8"/>
      <c r="P169" s="8"/>
      <c r="Q169" s="8"/>
      <c r="R169" s="9">
        <f t="shared" si="138"/>
        <v>1</v>
      </c>
      <c r="S169" s="10">
        <f t="shared" si="139"/>
        <v>1</v>
      </c>
      <c r="T169" s="11">
        <f t="shared" si="140"/>
        <v>1</v>
      </c>
      <c r="U169" s="7"/>
      <c r="V169" s="12"/>
      <c r="W169" s="14">
        <f t="shared" si="141"/>
        <v>0</v>
      </c>
      <c r="X169" s="13"/>
      <c r="Y169" s="14">
        <f t="shared" si="142"/>
        <v>0</v>
      </c>
      <c r="Z169" s="13"/>
      <c r="AA169" s="15">
        <f t="shared" si="143"/>
        <v>0</v>
      </c>
      <c r="AB169" s="13"/>
      <c r="AC169" s="16">
        <f t="shared" si="144"/>
        <v>0</v>
      </c>
    </row>
    <row r="170" spans="1:29" ht="15.95" customHeight="1">
      <c r="A170" s="1"/>
      <c r="B170" s="2"/>
      <c r="C170" s="3"/>
      <c r="D170" s="4" t="s">
        <v>58</v>
      </c>
      <c r="E170" s="5">
        <v>0</v>
      </c>
      <c r="F170" s="6">
        <v>0</v>
      </c>
      <c r="G170" s="7">
        <v>0</v>
      </c>
      <c r="H170" s="8">
        <v>1</v>
      </c>
      <c r="I170" s="8"/>
      <c r="J170" s="8"/>
      <c r="K170" s="8"/>
      <c r="L170" s="8"/>
      <c r="M170" s="8"/>
      <c r="N170" s="8"/>
      <c r="O170" s="8"/>
      <c r="P170" s="8"/>
      <c r="Q170" s="8"/>
      <c r="R170" s="9">
        <f t="shared" si="138"/>
        <v>1</v>
      </c>
      <c r="S170" s="10">
        <f t="shared" si="139"/>
        <v>1</v>
      </c>
      <c r="T170" s="11">
        <f t="shared" si="140"/>
        <v>1</v>
      </c>
      <c r="U170" s="7"/>
      <c r="V170" s="12"/>
      <c r="W170" s="14">
        <f t="shared" si="141"/>
        <v>0</v>
      </c>
      <c r="X170" s="13"/>
      <c r="Y170" s="14">
        <f t="shared" si="142"/>
        <v>0</v>
      </c>
      <c r="Z170" s="13"/>
      <c r="AA170" s="15">
        <f t="shared" si="143"/>
        <v>0</v>
      </c>
      <c r="AB170" s="13"/>
      <c r="AC170" s="16">
        <f t="shared" si="144"/>
        <v>0</v>
      </c>
    </row>
    <row r="171" spans="1:29" ht="15.95" customHeight="1">
      <c r="A171" s="1"/>
      <c r="B171" s="2"/>
      <c r="C171" s="3"/>
      <c r="D171" s="4"/>
      <c r="E171" s="5"/>
      <c r="F171" s="6"/>
      <c r="G171" s="7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9">
        <f t="shared" si="138"/>
        <v>0</v>
      </c>
      <c r="S171" s="10">
        <f t="shared" si="139"/>
        <v>0</v>
      </c>
      <c r="T171" s="11" t="str">
        <f t="shared" si="140"/>
        <v/>
      </c>
      <c r="U171" s="7"/>
      <c r="V171" s="12"/>
      <c r="W171" s="14">
        <f t="shared" si="141"/>
        <v>0</v>
      </c>
      <c r="X171" s="13"/>
      <c r="Y171" s="14">
        <f t="shared" si="142"/>
        <v>0</v>
      </c>
      <c r="Z171" s="13"/>
      <c r="AA171" s="15">
        <f t="shared" si="143"/>
        <v>0</v>
      </c>
      <c r="AB171" s="13"/>
      <c r="AC171" s="16" t="str">
        <f t="shared" si="144"/>
        <v/>
      </c>
    </row>
    <row r="172" spans="1:29" ht="15.95" customHeight="1">
      <c r="A172" s="1"/>
      <c r="B172" s="2"/>
      <c r="C172" s="3"/>
      <c r="D172" s="4"/>
      <c r="E172" s="5"/>
      <c r="F172" s="6"/>
      <c r="G172" s="7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9">
        <f t="shared" si="138"/>
        <v>0</v>
      </c>
      <c r="S172" s="10">
        <f t="shared" si="139"/>
        <v>0</v>
      </c>
      <c r="T172" s="11" t="str">
        <f t="shared" si="140"/>
        <v/>
      </c>
      <c r="U172" s="7"/>
      <c r="V172" s="12"/>
      <c r="W172" s="14">
        <f t="shared" si="141"/>
        <v>0</v>
      </c>
      <c r="X172" s="13"/>
      <c r="Y172" s="14">
        <f t="shared" si="142"/>
        <v>0</v>
      </c>
      <c r="Z172" s="13"/>
      <c r="AA172" s="15">
        <f t="shared" si="143"/>
        <v>0</v>
      </c>
      <c r="AB172" s="13"/>
      <c r="AC172" s="16" t="str">
        <f t="shared" si="144"/>
        <v/>
      </c>
    </row>
    <row r="173" spans="1:29" ht="15.95" customHeight="1">
      <c r="A173" s="1"/>
      <c r="B173" s="2"/>
      <c r="C173" s="3" t="s">
        <v>48</v>
      </c>
      <c r="D173" s="4" t="s">
        <v>49</v>
      </c>
      <c r="E173" s="5">
        <v>20</v>
      </c>
      <c r="F173" s="6" t="s">
        <v>0</v>
      </c>
      <c r="G173" s="7">
        <v>0</v>
      </c>
      <c r="H173" s="8">
        <v>0.60000000000000009</v>
      </c>
      <c r="I173" s="8">
        <v>5.3</v>
      </c>
      <c r="J173" s="8"/>
      <c r="K173" s="8"/>
      <c r="L173" s="8"/>
      <c r="M173" s="8"/>
      <c r="N173" s="8"/>
      <c r="O173" s="8"/>
      <c r="P173" s="8"/>
      <c r="Q173" s="8"/>
      <c r="R173" s="9">
        <f t="shared" si="138"/>
        <v>5.9</v>
      </c>
      <c r="S173" s="10">
        <f t="shared" si="139"/>
        <v>5.9</v>
      </c>
      <c r="T173" s="11">
        <f t="shared" si="140"/>
        <v>6</v>
      </c>
      <c r="U173" s="7"/>
      <c r="V173" s="12"/>
      <c r="W173" s="14">
        <f t="shared" si="141"/>
        <v>0</v>
      </c>
      <c r="X173" s="13"/>
      <c r="Y173" s="14">
        <f t="shared" si="142"/>
        <v>0</v>
      </c>
      <c r="Z173" s="13"/>
      <c r="AA173" s="15">
        <f t="shared" si="143"/>
        <v>0</v>
      </c>
      <c r="AB173" s="13"/>
      <c r="AC173" s="16">
        <f t="shared" si="144"/>
        <v>0</v>
      </c>
    </row>
    <row r="174" spans="1:29" ht="15.95" customHeight="1">
      <c r="A174" s="1"/>
      <c r="B174" s="2"/>
      <c r="C174" s="3"/>
      <c r="D174" s="4"/>
      <c r="E174" s="5"/>
      <c r="F174" s="6"/>
      <c r="G174" s="7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9">
        <f t="shared" ref="R174:R175" si="145">SUM(H174:Q174)</f>
        <v>0</v>
      </c>
      <c r="S174" s="10">
        <f t="shared" ref="S174:S175" si="146">SUM(R174)</f>
        <v>0</v>
      </c>
      <c r="T174" s="11" t="str">
        <f t="shared" ref="T174:T175" si="147">IF(S174=0,"",IF(S174&lt;0.5,1,ROUND(S174,0)))</f>
        <v/>
      </c>
      <c r="U174" s="7"/>
      <c r="V174" s="12"/>
      <c r="W174" s="14">
        <f t="shared" ref="W174:W175" si="148">ROUNDDOWN(R174*V174,0)</f>
        <v>0</v>
      </c>
      <c r="X174" s="13"/>
      <c r="Y174" s="14">
        <f t="shared" ref="Y174:Y175" si="149">ROUNDDOWN(R174*X174,0)</f>
        <v>0</v>
      </c>
      <c r="Z174" s="13"/>
      <c r="AA174" s="15">
        <f t="shared" ref="AA174:AA175" si="150">ROUNDDOWN(R174*Z174,0)</f>
        <v>0</v>
      </c>
      <c r="AB174" s="13"/>
      <c r="AC174" s="16" t="str">
        <f t="shared" ref="AC174:AC175" si="151">IF(T174="","",R174*AB174)</f>
        <v/>
      </c>
    </row>
    <row r="175" spans="1:29" ht="15.95" customHeight="1">
      <c r="A175" s="1"/>
      <c r="B175" s="2"/>
      <c r="C175" s="3"/>
      <c r="D175" s="4"/>
      <c r="E175" s="5"/>
      <c r="F175" s="6"/>
      <c r="G175" s="7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9">
        <f t="shared" si="145"/>
        <v>0</v>
      </c>
      <c r="S175" s="10">
        <f t="shared" si="146"/>
        <v>0</v>
      </c>
      <c r="T175" s="11" t="str">
        <f t="shared" si="147"/>
        <v/>
      </c>
      <c r="U175" s="7"/>
      <c r="V175" s="12"/>
      <c r="W175" s="14">
        <f t="shared" si="148"/>
        <v>0</v>
      </c>
      <c r="X175" s="13"/>
      <c r="Y175" s="14">
        <f t="shared" si="149"/>
        <v>0</v>
      </c>
      <c r="Z175" s="13"/>
      <c r="AA175" s="15">
        <f t="shared" si="150"/>
        <v>0</v>
      </c>
      <c r="AB175" s="13"/>
      <c r="AC175" s="16" t="str">
        <f t="shared" si="151"/>
        <v/>
      </c>
    </row>
    <row r="176" spans="1:29" ht="15.95" customHeight="1">
      <c r="A176" s="1"/>
      <c r="B176" s="2"/>
      <c r="C176" s="3"/>
      <c r="D176" s="4"/>
      <c r="E176" s="5"/>
      <c r="F176" s="6"/>
      <c r="G176" s="7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9">
        <f t="shared" ref="R176:R181" si="152">SUM(H176:Q176)</f>
        <v>0</v>
      </c>
      <c r="S176" s="10">
        <f t="shared" ref="S176:S181" si="153">SUM(R176)</f>
        <v>0</v>
      </c>
      <c r="T176" s="11" t="str">
        <f t="shared" ref="T176:T181" si="154">IF(S176=0,"",IF(S176&lt;0.5,1,ROUND(S176,0)))</f>
        <v/>
      </c>
      <c r="U176" s="7"/>
      <c r="V176" s="12"/>
      <c r="W176" s="14">
        <f t="shared" ref="W176:W181" si="155">ROUNDDOWN(R176*V176,0)</f>
        <v>0</v>
      </c>
      <c r="X176" s="13"/>
      <c r="Y176" s="14">
        <f t="shared" ref="Y176:Y181" si="156">ROUNDDOWN(R176*X176,0)</f>
        <v>0</v>
      </c>
      <c r="Z176" s="13"/>
      <c r="AA176" s="15">
        <f t="shared" ref="AA176:AA181" si="157">ROUNDDOWN(R176*Z176,0)</f>
        <v>0</v>
      </c>
      <c r="AB176" s="13"/>
      <c r="AC176" s="16" t="str">
        <f t="shared" ref="AC176:AC181" si="158">IF(T176="","",R176*AB176)</f>
        <v/>
      </c>
    </row>
    <row r="177" spans="1:29" ht="15.95" customHeight="1">
      <c r="A177" s="1"/>
      <c r="B177" s="2"/>
      <c r="C177" s="3"/>
      <c r="D177" s="4"/>
      <c r="E177" s="5"/>
      <c r="F177" s="6"/>
      <c r="G177" s="7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9">
        <f t="shared" si="152"/>
        <v>0</v>
      </c>
      <c r="S177" s="10">
        <f t="shared" si="153"/>
        <v>0</v>
      </c>
      <c r="T177" s="11" t="str">
        <f t="shared" si="154"/>
        <v/>
      </c>
      <c r="U177" s="7"/>
      <c r="V177" s="12"/>
      <c r="W177" s="14">
        <f t="shared" si="155"/>
        <v>0</v>
      </c>
      <c r="X177" s="13"/>
      <c r="Y177" s="14">
        <f t="shared" si="156"/>
        <v>0</v>
      </c>
      <c r="Z177" s="13"/>
      <c r="AA177" s="15">
        <f t="shared" si="157"/>
        <v>0</v>
      </c>
      <c r="AB177" s="13"/>
      <c r="AC177" s="16" t="str">
        <f t="shared" si="158"/>
        <v/>
      </c>
    </row>
    <row r="178" spans="1:29" ht="15.95" customHeight="1">
      <c r="A178" s="1"/>
      <c r="B178" s="2"/>
      <c r="C178" s="3"/>
      <c r="D178" s="4"/>
      <c r="E178" s="5"/>
      <c r="F178" s="6"/>
      <c r="G178" s="7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9">
        <f t="shared" si="152"/>
        <v>0</v>
      </c>
      <c r="S178" s="10">
        <f t="shared" si="153"/>
        <v>0</v>
      </c>
      <c r="T178" s="11" t="str">
        <f t="shared" si="154"/>
        <v/>
      </c>
      <c r="U178" s="7"/>
      <c r="V178" s="12"/>
      <c r="W178" s="14">
        <f t="shared" si="155"/>
        <v>0</v>
      </c>
      <c r="X178" s="13"/>
      <c r="Y178" s="14">
        <f t="shared" si="156"/>
        <v>0</v>
      </c>
      <c r="Z178" s="13"/>
      <c r="AA178" s="15">
        <f t="shared" si="157"/>
        <v>0</v>
      </c>
      <c r="AB178" s="13"/>
      <c r="AC178" s="16" t="str">
        <f t="shared" si="158"/>
        <v/>
      </c>
    </row>
    <row r="179" spans="1:29" ht="15.95" customHeight="1">
      <c r="A179" s="1"/>
      <c r="B179" s="2"/>
      <c r="C179" s="3"/>
      <c r="D179" s="4"/>
      <c r="E179" s="5"/>
      <c r="F179" s="6"/>
      <c r="G179" s="7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9">
        <f t="shared" si="152"/>
        <v>0</v>
      </c>
      <c r="S179" s="10">
        <f t="shared" si="153"/>
        <v>0</v>
      </c>
      <c r="T179" s="11" t="str">
        <f t="shared" si="154"/>
        <v/>
      </c>
      <c r="U179" s="7"/>
      <c r="V179" s="12"/>
      <c r="W179" s="14">
        <f t="shared" si="155"/>
        <v>0</v>
      </c>
      <c r="X179" s="13"/>
      <c r="Y179" s="14">
        <f t="shared" si="156"/>
        <v>0</v>
      </c>
      <c r="Z179" s="13"/>
      <c r="AA179" s="15">
        <f t="shared" si="157"/>
        <v>0</v>
      </c>
      <c r="AB179" s="13"/>
      <c r="AC179" s="16" t="str">
        <f t="shared" si="158"/>
        <v/>
      </c>
    </row>
    <row r="180" spans="1:29" ht="15.95" customHeight="1">
      <c r="A180" s="1"/>
      <c r="B180" s="2"/>
      <c r="C180" s="3"/>
      <c r="D180" s="4"/>
      <c r="E180" s="5"/>
      <c r="F180" s="6"/>
      <c r="G180" s="7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9">
        <f t="shared" si="152"/>
        <v>0</v>
      </c>
      <c r="S180" s="10">
        <f t="shared" si="153"/>
        <v>0</v>
      </c>
      <c r="T180" s="11" t="str">
        <f t="shared" si="154"/>
        <v/>
      </c>
      <c r="U180" s="7"/>
      <c r="V180" s="12"/>
      <c r="W180" s="14">
        <f t="shared" si="155"/>
        <v>0</v>
      </c>
      <c r="X180" s="13"/>
      <c r="Y180" s="14">
        <f t="shared" si="156"/>
        <v>0</v>
      </c>
      <c r="Z180" s="13"/>
      <c r="AA180" s="15">
        <f t="shared" si="157"/>
        <v>0</v>
      </c>
      <c r="AB180" s="13"/>
      <c r="AC180" s="16" t="str">
        <f t="shared" si="158"/>
        <v/>
      </c>
    </row>
    <row r="181" spans="1:29" ht="15.95" customHeight="1">
      <c r="A181" s="1"/>
      <c r="B181" s="2"/>
      <c r="C181" s="3"/>
      <c r="D181" s="4"/>
      <c r="E181" s="5"/>
      <c r="F181" s="6"/>
      <c r="G181" s="7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9">
        <f t="shared" si="152"/>
        <v>0</v>
      </c>
      <c r="S181" s="10">
        <f t="shared" si="153"/>
        <v>0</v>
      </c>
      <c r="T181" s="11" t="str">
        <f t="shared" si="154"/>
        <v/>
      </c>
      <c r="U181" s="7"/>
      <c r="V181" s="12"/>
      <c r="W181" s="14">
        <f t="shared" si="155"/>
        <v>0</v>
      </c>
      <c r="X181" s="13"/>
      <c r="Y181" s="14">
        <f t="shared" si="156"/>
        <v>0</v>
      </c>
      <c r="Z181" s="13"/>
      <c r="AA181" s="15">
        <f t="shared" si="157"/>
        <v>0</v>
      </c>
      <c r="AB181" s="13"/>
      <c r="AC181" s="16" t="str">
        <f t="shared" si="158"/>
        <v/>
      </c>
    </row>
    <row r="182" spans="1:29" ht="15.95" customHeight="1">
      <c r="A182" s="1"/>
      <c r="B182" s="2"/>
      <c r="C182" s="3"/>
      <c r="D182" s="4"/>
      <c r="E182" s="5"/>
      <c r="F182" s="6"/>
      <c r="G182" s="7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9">
        <f t="shared" ref="R182:R193" si="159">SUM(H182:Q182)</f>
        <v>0</v>
      </c>
      <c r="S182" s="10">
        <f t="shared" ref="S182:S193" si="160">SUM(R182)</f>
        <v>0</v>
      </c>
      <c r="T182" s="11" t="str">
        <f t="shared" ref="T182:T193" si="161">IF(S182=0,"",IF(S182&lt;0.5,1,ROUND(S182,0)))</f>
        <v/>
      </c>
      <c r="U182" s="7"/>
      <c r="V182" s="12"/>
      <c r="W182" s="14">
        <f t="shared" ref="W182:W193" si="162">ROUNDDOWN(R182*V182,0)</f>
        <v>0</v>
      </c>
      <c r="X182" s="13"/>
      <c r="Y182" s="14">
        <f t="shared" ref="Y182:Y193" si="163">ROUNDDOWN(R182*X182,0)</f>
        <v>0</v>
      </c>
      <c r="Z182" s="13"/>
      <c r="AA182" s="15">
        <f t="shared" ref="AA182:AA193" si="164">ROUNDDOWN(R182*Z182,0)</f>
        <v>0</v>
      </c>
      <c r="AB182" s="13"/>
      <c r="AC182" s="16" t="str">
        <f t="shared" ref="AC182:AC193" si="165">IF(T182="","",R182*AB182)</f>
        <v/>
      </c>
    </row>
    <row r="183" spans="1:29" ht="15.95" customHeight="1">
      <c r="A183" s="1"/>
      <c r="B183" s="2"/>
      <c r="C183" s="3"/>
      <c r="D183" s="4"/>
      <c r="E183" s="5"/>
      <c r="F183" s="6"/>
      <c r="G183" s="7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9">
        <f t="shared" si="159"/>
        <v>0</v>
      </c>
      <c r="S183" s="10">
        <f t="shared" si="160"/>
        <v>0</v>
      </c>
      <c r="T183" s="11" t="str">
        <f t="shared" si="161"/>
        <v/>
      </c>
      <c r="U183" s="7"/>
      <c r="V183" s="12"/>
      <c r="W183" s="14">
        <f t="shared" si="162"/>
        <v>0</v>
      </c>
      <c r="X183" s="13"/>
      <c r="Y183" s="14">
        <f t="shared" si="163"/>
        <v>0</v>
      </c>
      <c r="Z183" s="13"/>
      <c r="AA183" s="15">
        <f t="shared" si="164"/>
        <v>0</v>
      </c>
      <c r="AB183" s="13"/>
      <c r="AC183" s="16" t="str">
        <f t="shared" si="165"/>
        <v/>
      </c>
    </row>
    <row r="184" spans="1:29" ht="15.95" customHeight="1">
      <c r="A184" s="1"/>
      <c r="B184" s="2"/>
      <c r="C184" s="3"/>
      <c r="D184" s="4"/>
      <c r="E184" s="5"/>
      <c r="F184" s="6"/>
      <c r="G184" s="7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9">
        <f t="shared" si="159"/>
        <v>0</v>
      </c>
      <c r="S184" s="10">
        <f t="shared" si="160"/>
        <v>0</v>
      </c>
      <c r="T184" s="11" t="str">
        <f t="shared" si="161"/>
        <v/>
      </c>
      <c r="U184" s="7"/>
      <c r="V184" s="12"/>
      <c r="W184" s="14">
        <f t="shared" si="162"/>
        <v>0</v>
      </c>
      <c r="X184" s="13"/>
      <c r="Y184" s="14">
        <f t="shared" si="163"/>
        <v>0</v>
      </c>
      <c r="Z184" s="13"/>
      <c r="AA184" s="15">
        <f t="shared" si="164"/>
        <v>0</v>
      </c>
      <c r="AB184" s="13"/>
      <c r="AC184" s="16" t="str">
        <f t="shared" si="165"/>
        <v/>
      </c>
    </row>
    <row r="185" spans="1:29" ht="15.95" customHeight="1">
      <c r="A185" s="1"/>
      <c r="B185" s="2"/>
      <c r="C185" s="3"/>
      <c r="D185" s="4"/>
      <c r="E185" s="5"/>
      <c r="F185" s="6"/>
      <c r="G185" s="7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9">
        <f t="shared" si="159"/>
        <v>0</v>
      </c>
      <c r="S185" s="10">
        <f t="shared" si="160"/>
        <v>0</v>
      </c>
      <c r="T185" s="11" t="str">
        <f t="shared" si="161"/>
        <v/>
      </c>
      <c r="U185" s="7"/>
      <c r="V185" s="12"/>
      <c r="W185" s="14">
        <f t="shared" si="162"/>
        <v>0</v>
      </c>
      <c r="X185" s="13"/>
      <c r="Y185" s="14">
        <f t="shared" si="163"/>
        <v>0</v>
      </c>
      <c r="Z185" s="13"/>
      <c r="AA185" s="15">
        <f t="shared" si="164"/>
        <v>0</v>
      </c>
      <c r="AB185" s="13"/>
      <c r="AC185" s="16" t="str">
        <f t="shared" si="165"/>
        <v/>
      </c>
    </row>
    <row r="186" spans="1:29" ht="15.95" customHeight="1">
      <c r="A186" s="1"/>
      <c r="B186" s="2"/>
      <c r="C186" s="3"/>
      <c r="D186" s="4"/>
      <c r="E186" s="5"/>
      <c r="F186" s="6"/>
      <c r="G186" s="7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9">
        <f t="shared" si="159"/>
        <v>0</v>
      </c>
      <c r="S186" s="10">
        <f t="shared" si="160"/>
        <v>0</v>
      </c>
      <c r="T186" s="11" t="str">
        <f t="shared" si="161"/>
        <v/>
      </c>
      <c r="U186" s="7"/>
      <c r="V186" s="12"/>
      <c r="W186" s="14">
        <f t="shared" si="162"/>
        <v>0</v>
      </c>
      <c r="X186" s="13"/>
      <c r="Y186" s="14">
        <f t="shared" si="163"/>
        <v>0</v>
      </c>
      <c r="Z186" s="13"/>
      <c r="AA186" s="15">
        <f t="shared" si="164"/>
        <v>0</v>
      </c>
      <c r="AB186" s="13"/>
      <c r="AC186" s="16" t="str">
        <f t="shared" si="165"/>
        <v/>
      </c>
    </row>
    <row r="187" spans="1:29" ht="15.95" customHeight="1">
      <c r="A187" s="1"/>
      <c r="B187" s="2"/>
      <c r="C187" s="3"/>
      <c r="D187" s="4"/>
      <c r="E187" s="5"/>
      <c r="F187" s="6"/>
      <c r="G187" s="7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9">
        <f t="shared" si="159"/>
        <v>0</v>
      </c>
      <c r="S187" s="10">
        <f t="shared" si="160"/>
        <v>0</v>
      </c>
      <c r="T187" s="11" t="str">
        <f t="shared" si="161"/>
        <v/>
      </c>
      <c r="U187" s="7"/>
      <c r="V187" s="12"/>
      <c r="W187" s="14">
        <f t="shared" si="162"/>
        <v>0</v>
      </c>
      <c r="X187" s="13"/>
      <c r="Y187" s="14">
        <f t="shared" si="163"/>
        <v>0</v>
      </c>
      <c r="Z187" s="13"/>
      <c r="AA187" s="15">
        <f t="shared" si="164"/>
        <v>0</v>
      </c>
      <c r="AB187" s="13"/>
      <c r="AC187" s="16" t="str">
        <f t="shared" si="165"/>
        <v/>
      </c>
    </row>
    <row r="188" spans="1:29" ht="15.95" customHeight="1">
      <c r="A188" s="1"/>
      <c r="B188" s="2"/>
      <c r="C188" s="3"/>
      <c r="D188" s="4"/>
      <c r="E188" s="5"/>
      <c r="F188" s="6"/>
      <c r="G188" s="7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9">
        <f t="shared" si="159"/>
        <v>0</v>
      </c>
      <c r="S188" s="10">
        <f t="shared" si="160"/>
        <v>0</v>
      </c>
      <c r="T188" s="11" t="str">
        <f t="shared" si="161"/>
        <v/>
      </c>
      <c r="U188" s="7"/>
      <c r="V188" s="12"/>
      <c r="W188" s="14">
        <f t="shared" si="162"/>
        <v>0</v>
      </c>
      <c r="X188" s="13"/>
      <c r="Y188" s="14">
        <f t="shared" si="163"/>
        <v>0</v>
      </c>
      <c r="Z188" s="13"/>
      <c r="AA188" s="15">
        <f t="shared" si="164"/>
        <v>0</v>
      </c>
      <c r="AB188" s="13"/>
      <c r="AC188" s="16" t="str">
        <f t="shared" si="165"/>
        <v/>
      </c>
    </row>
    <row r="189" spans="1:29" ht="15.95" customHeight="1">
      <c r="A189" s="1"/>
      <c r="B189" s="2"/>
      <c r="C189" s="3"/>
      <c r="D189" s="4"/>
      <c r="E189" s="5"/>
      <c r="F189" s="6"/>
      <c r="G189" s="7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9">
        <f t="shared" si="159"/>
        <v>0</v>
      </c>
      <c r="S189" s="10">
        <f t="shared" si="160"/>
        <v>0</v>
      </c>
      <c r="T189" s="11" t="str">
        <f t="shared" si="161"/>
        <v/>
      </c>
      <c r="U189" s="7"/>
      <c r="V189" s="12"/>
      <c r="W189" s="14">
        <f t="shared" si="162"/>
        <v>0</v>
      </c>
      <c r="X189" s="13"/>
      <c r="Y189" s="14">
        <f t="shared" si="163"/>
        <v>0</v>
      </c>
      <c r="Z189" s="13"/>
      <c r="AA189" s="15">
        <f t="shared" si="164"/>
        <v>0</v>
      </c>
      <c r="AB189" s="13"/>
      <c r="AC189" s="16" t="str">
        <f t="shared" si="165"/>
        <v/>
      </c>
    </row>
    <row r="190" spans="1:29" ht="15.95" customHeight="1">
      <c r="A190" s="1"/>
      <c r="B190" s="2"/>
      <c r="C190" s="3"/>
      <c r="D190" s="4"/>
      <c r="E190" s="5"/>
      <c r="F190" s="6"/>
      <c r="G190" s="7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9">
        <f t="shared" si="159"/>
        <v>0</v>
      </c>
      <c r="S190" s="10">
        <f t="shared" si="160"/>
        <v>0</v>
      </c>
      <c r="T190" s="11" t="str">
        <f t="shared" si="161"/>
        <v/>
      </c>
      <c r="U190" s="7"/>
      <c r="V190" s="12"/>
      <c r="W190" s="14">
        <f t="shared" si="162"/>
        <v>0</v>
      </c>
      <c r="X190" s="13"/>
      <c r="Y190" s="14">
        <f t="shared" si="163"/>
        <v>0</v>
      </c>
      <c r="Z190" s="13"/>
      <c r="AA190" s="15">
        <f t="shared" si="164"/>
        <v>0</v>
      </c>
      <c r="AB190" s="13"/>
      <c r="AC190" s="16" t="str">
        <f t="shared" si="165"/>
        <v/>
      </c>
    </row>
    <row r="191" spans="1:29" ht="15.95" customHeight="1">
      <c r="A191" s="1"/>
      <c r="B191" s="2"/>
      <c r="C191" s="3"/>
      <c r="D191" s="4"/>
      <c r="E191" s="5"/>
      <c r="F191" s="6"/>
      <c r="G191" s="7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9">
        <f t="shared" si="159"/>
        <v>0</v>
      </c>
      <c r="S191" s="10">
        <f t="shared" si="160"/>
        <v>0</v>
      </c>
      <c r="T191" s="11" t="str">
        <f t="shared" si="161"/>
        <v/>
      </c>
      <c r="U191" s="7"/>
      <c r="V191" s="12"/>
      <c r="W191" s="14">
        <f t="shared" si="162"/>
        <v>0</v>
      </c>
      <c r="X191" s="13"/>
      <c r="Y191" s="14">
        <f t="shared" si="163"/>
        <v>0</v>
      </c>
      <c r="Z191" s="13"/>
      <c r="AA191" s="15">
        <f t="shared" si="164"/>
        <v>0</v>
      </c>
      <c r="AB191" s="13"/>
      <c r="AC191" s="16" t="str">
        <f t="shared" si="165"/>
        <v/>
      </c>
    </row>
    <row r="192" spans="1:29" ht="15.95" customHeight="1">
      <c r="A192" s="1"/>
      <c r="B192" s="2"/>
      <c r="C192" s="3"/>
      <c r="D192" s="4"/>
      <c r="E192" s="5"/>
      <c r="F192" s="6"/>
      <c r="G192" s="7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9">
        <f t="shared" si="159"/>
        <v>0</v>
      </c>
      <c r="S192" s="10">
        <f t="shared" si="160"/>
        <v>0</v>
      </c>
      <c r="T192" s="11" t="str">
        <f t="shared" si="161"/>
        <v/>
      </c>
      <c r="U192" s="7"/>
      <c r="V192" s="12"/>
      <c r="W192" s="14">
        <f t="shared" si="162"/>
        <v>0</v>
      </c>
      <c r="X192" s="13"/>
      <c r="Y192" s="14">
        <f t="shared" si="163"/>
        <v>0</v>
      </c>
      <c r="Z192" s="13"/>
      <c r="AA192" s="15">
        <f t="shared" si="164"/>
        <v>0</v>
      </c>
      <c r="AB192" s="13"/>
      <c r="AC192" s="16" t="str">
        <f t="shared" si="165"/>
        <v/>
      </c>
    </row>
    <row r="193" spans="1:29" ht="15.95" customHeight="1">
      <c r="A193" s="1"/>
      <c r="B193" s="2"/>
      <c r="C193" s="3"/>
      <c r="D193" s="4"/>
      <c r="E193" s="5"/>
      <c r="F193" s="6"/>
      <c r="G193" s="7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9">
        <f t="shared" si="159"/>
        <v>0</v>
      </c>
      <c r="S193" s="10">
        <f t="shared" si="160"/>
        <v>0</v>
      </c>
      <c r="T193" s="11" t="str">
        <f t="shared" si="161"/>
        <v/>
      </c>
      <c r="U193" s="7"/>
      <c r="V193" s="12"/>
      <c r="W193" s="14">
        <f t="shared" si="162"/>
        <v>0</v>
      </c>
      <c r="X193" s="13"/>
      <c r="Y193" s="14">
        <f t="shared" si="163"/>
        <v>0</v>
      </c>
      <c r="Z193" s="13"/>
      <c r="AA193" s="15">
        <f t="shared" si="164"/>
        <v>0</v>
      </c>
      <c r="AB193" s="13"/>
      <c r="AC193" s="16" t="str">
        <f t="shared" si="165"/>
        <v/>
      </c>
    </row>
  </sheetData>
  <phoneticPr fontId="3"/>
  <conditionalFormatting sqref="A5:AC6 A8:AC11 A14:AC16 A18:AC20 A101:AC101 A89:AC90 A145:AC147 A37:AC45 A71:AC87 A103:AC119 A135:AC139 A22:AC35 A92:AC99 A121:AC131 A149:AC193 A48:AC69">
    <cfRule type="expression" dxfId="163" priority="27" stopIfTrue="1">
      <formula>MOD(ROW()-4,32)=0</formula>
    </cfRule>
  </conditionalFormatting>
  <conditionalFormatting sqref="A7:AC8">
    <cfRule type="expression" dxfId="162" priority="24" stopIfTrue="1">
      <formula>MOD(ROW()-4,32)=0</formula>
    </cfRule>
  </conditionalFormatting>
  <conditionalFormatting sqref="A12:AC13">
    <cfRule type="expression" dxfId="161" priority="23" stopIfTrue="1">
      <formula>MOD(ROW()-4,32)=0</formula>
    </cfRule>
  </conditionalFormatting>
  <conditionalFormatting sqref="A17:AC20 A22:AC22">
    <cfRule type="expression" dxfId="160" priority="22" stopIfTrue="1">
      <formula>MOD(ROW()-4,32)=0</formula>
    </cfRule>
  </conditionalFormatting>
  <conditionalFormatting sqref="A21:AC21">
    <cfRule type="expression" dxfId="159" priority="21" stopIfTrue="1">
      <formula>MOD(ROW()-4,32)=0</formula>
    </cfRule>
  </conditionalFormatting>
  <conditionalFormatting sqref="A36:AC36">
    <cfRule type="expression" dxfId="158" priority="20" stopIfTrue="1">
      <formula>MOD(ROW()-4,32)=0</formula>
    </cfRule>
  </conditionalFormatting>
  <conditionalFormatting sqref="A46:AC47">
    <cfRule type="expression" dxfId="157" priority="19" stopIfTrue="1">
      <formula>MOD(ROW()-4,32)=0</formula>
    </cfRule>
  </conditionalFormatting>
  <conditionalFormatting sqref="A174:AC175">
    <cfRule type="expression" dxfId="156" priority="17" stopIfTrue="1">
      <formula>MOD(ROW()-4,32)=0</formula>
    </cfRule>
  </conditionalFormatting>
  <conditionalFormatting sqref="A70:AC80">
    <cfRule type="expression" dxfId="155" priority="16" stopIfTrue="1">
      <formula>MOD(ROW()-4,32)=0</formula>
    </cfRule>
  </conditionalFormatting>
  <conditionalFormatting sqref="A88:AC91">
    <cfRule type="expression" dxfId="154" priority="15" stopIfTrue="1">
      <formula>MOD(ROW()-4,32)=0</formula>
    </cfRule>
  </conditionalFormatting>
  <conditionalFormatting sqref="A91:AC91">
    <cfRule type="expression" dxfId="153" priority="13" stopIfTrue="1">
      <formula>MOD(ROW()-4,32)=0</formula>
    </cfRule>
  </conditionalFormatting>
  <conditionalFormatting sqref="A100:AC101 A103:AC119 A121:AC129">
    <cfRule type="expression" dxfId="152" priority="12" stopIfTrue="1">
      <formula>MOD(ROW()-4,32)=0</formula>
    </cfRule>
  </conditionalFormatting>
  <conditionalFormatting sqref="A102:AC102">
    <cfRule type="expression" dxfId="151" priority="11" stopIfTrue="1">
      <formula>MOD(ROW()-4,32)=0</formula>
    </cfRule>
  </conditionalFormatting>
  <conditionalFormatting sqref="A120:AC120">
    <cfRule type="expression" dxfId="150" priority="10" stopIfTrue="1">
      <formula>MOD(ROW()-4,32)=0</formula>
    </cfRule>
  </conditionalFormatting>
  <conditionalFormatting sqref="A135:AC141 A134:B134 D134:AC134">
    <cfRule type="expression" dxfId="149" priority="9" stopIfTrue="1">
      <formula>MOD(ROW()-4,32)=0</formula>
    </cfRule>
  </conditionalFormatting>
  <conditionalFormatting sqref="C134">
    <cfRule type="expression" dxfId="148" priority="8" stopIfTrue="1">
      <formula>MOD(ROW()-4,32)=0</formula>
    </cfRule>
  </conditionalFormatting>
  <conditionalFormatting sqref="A133:AC133">
    <cfRule type="expression" dxfId="147" priority="5" stopIfTrue="1">
      <formula>MOD(ROW()-4,32)=0</formula>
    </cfRule>
  </conditionalFormatting>
  <conditionalFormatting sqref="A132:AC133">
    <cfRule type="expression" dxfId="146" priority="4" stopIfTrue="1">
      <formula>MOD(ROW()-4,32)=0</formula>
    </cfRule>
  </conditionalFormatting>
  <conditionalFormatting sqref="A148:AC148">
    <cfRule type="expression" dxfId="145" priority="3" stopIfTrue="1">
      <formula>MOD(ROW()-4,32)=0</formula>
    </cfRule>
  </conditionalFormatting>
  <conditionalFormatting sqref="A142:AC144">
    <cfRule type="expression" dxfId="144" priority="2" stopIfTrue="1">
      <formula>MOD(ROW()-4,32)=0</formula>
    </cfRule>
  </conditionalFormatting>
  <conditionalFormatting sqref="S135:S136">
    <cfRule type="expression" dxfId="143" priority="1" stopIfTrue="1">
      <formula>MOD(ROW()-4,32)=0</formula>
    </cfRule>
  </conditionalFormatting>
  <printOptions horizontalCentered="1"/>
  <pageMargins left="0.39370078740157483" right="0.19685039370078741" top="0.98425196850393704" bottom="0.59055118110236227" header="0.78740157480314965" footer="0.39370078740157483"/>
  <pageSetup paperSize="9" scale="92" fitToHeight="0" orientation="landscape" horizontalDpi="300" verticalDpi="300" r:id="rId1"/>
  <headerFooter alignWithMargins="0"/>
  <rowBreaks count="5" manualBreakCount="5">
    <brk id="35" max="28" man="1"/>
    <brk id="67" max="28" man="1"/>
    <brk id="99" max="28" man="1"/>
    <brk id="131" max="28" man="1"/>
    <brk id="163" max="2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7" tint="0.79998168889431442"/>
  </sheetPr>
  <dimension ref="A3:X433"/>
  <sheetViews>
    <sheetView showGridLines="0" showZeros="0" view="pageBreakPreview" zoomScale="115" zoomScaleNormal="100" zoomScaleSheetLayoutView="115" workbookViewId="0">
      <selection activeCell="P73" sqref="P73"/>
    </sheetView>
  </sheetViews>
  <sheetFormatPr defaultRowHeight="11.25"/>
  <cols>
    <col min="1" max="2" width="1.625" style="90" customWidth="1"/>
    <col min="3" max="3" width="4.125" style="69" customWidth="1"/>
    <col min="4" max="4" width="18.5" style="69" bestFit="1" customWidth="1"/>
    <col min="5" max="5" width="11.25" style="69" bestFit="1" customWidth="1"/>
    <col min="6" max="6" width="6.25" style="69" bestFit="1" customWidth="1"/>
    <col min="7" max="8" width="4.5" style="69" customWidth="1"/>
    <col min="9" max="23" width="5.5" style="69" customWidth="1"/>
    <col min="24" max="24" width="6.25" style="69" bestFit="1" customWidth="1"/>
    <col min="25" max="25" width="9" style="69"/>
    <col min="26" max="26" width="4.5" style="69" bestFit="1" customWidth="1"/>
    <col min="27" max="256" width="9" style="69"/>
    <col min="257" max="258" width="1.625" style="69" customWidth="1"/>
    <col min="259" max="259" width="4.125" style="69" customWidth="1"/>
    <col min="260" max="260" width="18.5" style="69" bestFit="1" customWidth="1"/>
    <col min="261" max="261" width="11.25" style="69" bestFit="1" customWidth="1"/>
    <col min="262" max="262" width="6.25" style="69" bestFit="1" customWidth="1"/>
    <col min="263" max="264" width="4.5" style="69" customWidth="1"/>
    <col min="265" max="279" width="5.5" style="69" customWidth="1"/>
    <col min="280" max="280" width="6.25" style="69" bestFit="1" customWidth="1"/>
    <col min="281" max="281" width="9" style="69"/>
    <col min="282" max="282" width="4.5" style="69" bestFit="1" customWidth="1"/>
    <col min="283" max="512" width="9" style="69"/>
    <col min="513" max="514" width="1.625" style="69" customWidth="1"/>
    <col min="515" max="515" width="4.125" style="69" customWidth="1"/>
    <col min="516" max="516" width="18.5" style="69" bestFit="1" customWidth="1"/>
    <col min="517" max="517" width="11.25" style="69" bestFit="1" customWidth="1"/>
    <col min="518" max="518" width="6.25" style="69" bestFit="1" customWidth="1"/>
    <col min="519" max="520" width="4.5" style="69" customWidth="1"/>
    <col min="521" max="535" width="5.5" style="69" customWidth="1"/>
    <col min="536" max="536" width="6.25" style="69" bestFit="1" customWidth="1"/>
    <col min="537" max="537" width="9" style="69"/>
    <col min="538" max="538" width="4.5" style="69" bestFit="1" customWidth="1"/>
    <col min="539" max="768" width="9" style="69"/>
    <col min="769" max="770" width="1.625" style="69" customWidth="1"/>
    <col min="771" max="771" width="4.125" style="69" customWidth="1"/>
    <col min="772" max="772" width="18.5" style="69" bestFit="1" customWidth="1"/>
    <col min="773" max="773" width="11.25" style="69" bestFit="1" customWidth="1"/>
    <col min="774" max="774" width="6.25" style="69" bestFit="1" customWidth="1"/>
    <col min="775" max="776" width="4.5" style="69" customWidth="1"/>
    <col min="777" max="791" width="5.5" style="69" customWidth="1"/>
    <col min="792" max="792" width="6.25" style="69" bestFit="1" customWidth="1"/>
    <col min="793" max="793" width="9" style="69"/>
    <col min="794" max="794" width="4.5" style="69" bestFit="1" customWidth="1"/>
    <col min="795" max="1024" width="9" style="69"/>
    <col min="1025" max="1026" width="1.625" style="69" customWidth="1"/>
    <col min="1027" max="1027" width="4.125" style="69" customWidth="1"/>
    <col min="1028" max="1028" width="18.5" style="69" bestFit="1" customWidth="1"/>
    <col min="1029" max="1029" width="11.25" style="69" bestFit="1" customWidth="1"/>
    <col min="1030" max="1030" width="6.25" style="69" bestFit="1" customWidth="1"/>
    <col min="1031" max="1032" width="4.5" style="69" customWidth="1"/>
    <col min="1033" max="1047" width="5.5" style="69" customWidth="1"/>
    <col min="1048" max="1048" width="6.25" style="69" bestFit="1" customWidth="1"/>
    <col min="1049" max="1049" width="9" style="69"/>
    <col min="1050" max="1050" width="4.5" style="69" bestFit="1" customWidth="1"/>
    <col min="1051" max="1280" width="9" style="69"/>
    <col min="1281" max="1282" width="1.625" style="69" customWidth="1"/>
    <col min="1283" max="1283" width="4.125" style="69" customWidth="1"/>
    <col min="1284" max="1284" width="18.5" style="69" bestFit="1" customWidth="1"/>
    <col min="1285" max="1285" width="11.25" style="69" bestFit="1" customWidth="1"/>
    <col min="1286" max="1286" width="6.25" style="69" bestFit="1" customWidth="1"/>
    <col min="1287" max="1288" width="4.5" style="69" customWidth="1"/>
    <col min="1289" max="1303" width="5.5" style="69" customWidth="1"/>
    <col min="1304" max="1304" width="6.25" style="69" bestFit="1" customWidth="1"/>
    <col min="1305" max="1305" width="9" style="69"/>
    <col min="1306" max="1306" width="4.5" style="69" bestFit="1" customWidth="1"/>
    <col min="1307" max="1536" width="9" style="69"/>
    <col min="1537" max="1538" width="1.625" style="69" customWidth="1"/>
    <col min="1539" max="1539" width="4.125" style="69" customWidth="1"/>
    <col min="1540" max="1540" width="18.5" style="69" bestFit="1" customWidth="1"/>
    <col min="1541" max="1541" width="11.25" style="69" bestFit="1" customWidth="1"/>
    <col min="1542" max="1542" width="6.25" style="69" bestFit="1" customWidth="1"/>
    <col min="1543" max="1544" width="4.5" style="69" customWidth="1"/>
    <col min="1545" max="1559" width="5.5" style="69" customWidth="1"/>
    <col min="1560" max="1560" width="6.25" style="69" bestFit="1" customWidth="1"/>
    <col min="1561" max="1561" width="9" style="69"/>
    <col min="1562" max="1562" width="4.5" style="69" bestFit="1" customWidth="1"/>
    <col min="1563" max="1792" width="9" style="69"/>
    <col min="1793" max="1794" width="1.625" style="69" customWidth="1"/>
    <col min="1795" max="1795" width="4.125" style="69" customWidth="1"/>
    <col min="1796" max="1796" width="18.5" style="69" bestFit="1" customWidth="1"/>
    <col min="1797" max="1797" width="11.25" style="69" bestFit="1" customWidth="1"/>
    <col min="1798" max="1798" width="6.25" style="69" bestFit="1" customWidth="1"/>
    <col min="1799" max="1800" width="4.5" style="69" customWidth="1"/>
    <col min="1801" max="1815" width="5.5" style="69" customWidth="1"/>
    <col min="1816" max="1816" width="6.25" style="69" bestFit="1" customWidth="1"/>
    <col min="1817" max="1817" width="9" style="69"/>
    <col min="1818" max="1818" width="4.5" style="69" bestFit="1" customWidth="1"/>
    <col min="1819" max="2048" width="9" style="69"/>
    <col min="2049" max="2050" width="1.625" style="69" customWidth="1"/>
    <col min="2051" max="2051" width="4.125" style="69" customWidth="1"/>
    <col min="2052" max="2052" width="18.5" style="69" bestFit="1" customWidth="1"/>
    <col min="2053" max="2053" width="11.25" style="69" bestFit="1" customWidth="1"/>
    <col min="2054" max="2054" width="6.25" style="69" bestFit="1" customWidth="1"/>
    <col min="2055" max="2056" width="4.5" style="69" customWidth="1"/>
    <col min="2057" max="2071" width="5.5" style="69" customWidth="1"/>
    <col min="2072" max="2072" width="6.25" style="69" bestFit="1" customWidth="1"/>
    <col min="2073" max="2073" width="9" style="69"/>
    <col min="2074" max="2074" width="4.5" style="69" bestFit="1" customWidth="1"/>
    <col min="2075" max="2304" width="9" style="69"/>
    <col min="2305" max="2306" width="1.625" style="69" customWidth="1"/>
    <col min="2307" max="2307" width="4.125" style="69" customWidth="1"/>
    <col min="2308" max="2308" width="18.5" style="69" bestFit="1" customWidth="1"/>
    <col min="2309" max="2309" width="11.25" style="69" bestFit="1" customWidth="1"/>
    <col min="2310" max="2310" width="6.25" style="69" bestFit="1" customWidth="1"/>
    <col min="2311" max="2312" width="4.5" style="69" customWidth="1"/>
    <col min="2313" max="2327" width="5.5" style="69" customWidth="1"/>
    <col min="2328" max="2328" width="6.25" style="69" bestFit="1" customWidth="1"/>
    <col min="2329" max="2329" width="9" style="69"/>
    <col min="2330" max="2330" width="4.5" style="69" bestFit="1" customWidth="1"/>
    <col min="2331" max="2560" width="9" style="69"/>
    <col min="2561" max="2562" width="1.625" style="69" customWidth="1"/>
    <col min="2563" max="2563" width="4.125" style="69" customWidth="1"/>
    <col min="2564" max="2564" width="18.5" style="69" bestFit="1" customWidth="1"/>
    <col min="2565" max="2565" width="11.25" style="69" bestFit="1" customWidth="1"/>
    <col min="2566" max="2566" width="6.25" style="69" bestFit="1" customWidth="1"/>
    <col min="2567" max="2568" width="4.5" style="69" customWidth="1"/>
    <col min="2569" max="2583" width="5.5" style="69" customWidth="1"/>
    <col min="2584" max="2584" width="6.25" style="69" bestFit="1" customWidth="1"/>
    <col min="2585" max="2585" width="9" style="69"/>
    <col min="2586" max="2586" width="4.5" style="69" bestFit="1" customWidth="1"/>
    <col min="2587" max="2816" width="9" style="69"/>
    <col min="2817" max="2818" width="1.625" style="69" customWidth="1"/>
    <col min="2819" max="2819" width="4.125" style="69" customWidth="1"/>
    <col min="2820" max="2820" width="18.5" style="69" bestFit="1" customWidth="1"/>
    <col min="2821" max="2821" width="11.25" style="69" bestFit="1" customWidth="1"/>
    <col min="2822" max="2822" width="6.25" style="69" bestFit="1" customWidth="1"/>
    <col min="2823" max="2824" width="4.5" style="69" customWidth="1"/>
    <col min="2825" max="2839" width="5.5" style="69" customWidth="1"/>
    <col min="2840" max="2840" width="6.25" style="69" bestFit="1" customWidth="1"/>
    <col min="2841" max="2841" width="9" style="69"/>
    <col min="2842" max="2842" width="4.5" style="69" bestFit="1" customWidth="1"/>
    <col min="2843" max="3072" width="9" style="69"/>
    <col min="3073" max="3074" width="1.625" style="69" customWidth="1"/>
    <col min="3075" max="3075" width="4.125" style="69" customWidth="1"/>
    <col min="3076" max="3076" width="18.5" style="69" bestFit="1" customWidth="1"/>
    <col min="3077" max="3077" width="11.25" style="69" bestFit="1" customWidth="1"/>
    <col min="3078" max="3078" width="6.25" style="69" bestFit="1" customWidth="1"/>
    <col min="3079" max="3080" width="4.5" style="69" customWidth="1"/>
    <col min="3081" max="3095" width="5.5" style="69" customWidth="1"/>
    <col min="3096" max="3096" width="6.25" style="69" bestFit="1" customWidth="1"/>
    <col min="3097" max="3097" width="9" style="69"/>
    <col min="3098" max="3098" width="4.5" style="69" bestFit="1" customWidth="1"/>
    <col min="3099" max="3328" width="9" style="69"/>
    <col min="3329" max="3330" width="1.625" style="69" customWidth="1"/>
    <col min="3331" max="3331" width="4.125" style="69" customWidth="1"/>
    <col min="3332" max="3332" width="18.5" style="69" bestFit="1" customWidth="1"/>
    <col min="3333" max="3333" width="11.25" style="69" bestFit="1" customWidth="1"/>
    <col min="3334" max="3334" width="6.25" style="69" bestFit="1" customWidth="1"/>
    <col min="3335" max="3336" width="4.5" style="69" customWidth="1"/>
    <col min="3337" max="3351" width="5.5" style="69" customWidth="1"/>
    <col min="3352" max="3352" width="6.25" style="69" bestFit="1" customWidth="1"/>
    <col min="3353" max="3353" width="9" style="69"/>
    <col min="3354" max="3354" width="4.5" style="69" bestFit="1" customWidth="1"/>
    <col min="3355" max="3584" width="9" style="69"/>
    <col min="3585" max="3586" width="1.625" style="69" customWidth="1"/>
    <col min="3587" max="3587" width="4.125" style="69" customWidth="1"/>
    <col min="3588" max="3588" width="18.5" style="69" bestFit="1" customWidth="1"/>
    <col min="3589" max="3589" width="11.25" style="69" bestFit="1" customWidth="1"/>
    <col min="3590" max="3590" width="6.25" style="69" bestFit="1" customWidth="1"/>
    <col min="3591" max="3592" width="4.5" style="69" customWidth="1"/>
    <col min="3593" max="3607" width="5.5" style="69" customWidth="1"/>
    <col min="3608" max="3608" width="6.25" style="69" bestFit="1" customWidth="1"/>
    <col min="3609" max="3609" width="9" style="69"/>
    <col min="3610" max="3610" width="4.5" style="69" bestFit="1" customWidth="1"/>
    <col min="3611" max="3840" width="9" style="69"/>
    <col min="3841" max="3842" width="1.625" style="69" customWidth="1"/>
    <col min="3843" max="3843" width="4.125" style="69" customWidth="1"/>
    <col min="3844" max="3844" width="18.5" style="69" bestFit="1" customWidth="1"/>
    <col min="3845" max="3845" width="11.25" style="69" bestFit="1" customWidth="1"/>
    <col min="3846" max="3846" width="6.25" style="69" bestFit="1" customWidth="1"/>
    <col min="3847" max="3848" width="4.5" style="69" customWidth="1"/>
    <col min="3849" max="3863" width="5.5" style="69" customWidth="1"/>
    <col min="3864" max="3864" width="6.25" style="69" bestFit="1" customWidth="1"/>
    <col min="3865" max="3865" width="9" style="69"/>
    <col min="3866" max="3866" width="4.5" style="69" bestFit="1" customWidth="1"/>
    <col min="3867" max="4096" width="9" style="69"/>
    <col min="4097" max="4098" width="1.625" style="69" customWidth="1"/>
    <col min="4099" max="4099" width="4.125" style="69" customWidth="1"/>
    <col min="4100" max="4100" width="18.5" style="69" bestFit="1" customWidth="1"/>
    <col min="4101" max="4101" width="11.25" style="69" bestFit="1" customWidth="1"/>
    <col min="4102" max="4102" width="6.25" style="69" bestFit="1" customWidth="1"/>
    <col min="4103" max="4104" width="4.5" style="69" customWidth="1"/>
    <col min="4105" max="4119" width="5.5" style="69" customWidth="1"/>
    <col min="4120" max="4120" width="6.25" style="69" bestFit="1" customWidth="1"/>
    <col min="4121" max="4121" width="9" style="69"/>
    <col min="4122" max="4122" width="4.5" style="69" bestFit="1" customWidth="1"/>
    <col min="4123" max="4352" width="9" style="69"/>
    <col min="4353" max="4354" width="1.625" style="69" customWidth="1"/>
    <col min="4355" max="4355" width="4.125" style="69" customWidth="1"/>
    <col min="4356" max="4356" width="18.5" style="69" bestFit="1" customWidth="1"/>
    <col min="4357" max="4357" width="11.25" style="69" bestFit="1" customWidth="1"/>
    <col min="4358" max="4358" width="6.25" style="69" bestFit="1" customWidth="1"/>
    <col min="4359" max="4360" width="4.5" style="69" customWidth="1"/>
    <col min="4361" max="4375" width="5.5" style="69" customWidth="1"/>
    <col min="4376" max="4376" width="6.25" style="69" bestFit="1" customWidth="1"/>
    <col min="4377" max="4377" width="9" style="69"/>
    <col min="4378" max="4378" width="4.5" style="69" bestFit="1" customWidth="1"/>
    <col min="4379" max="4608" width="9" style="69"/>
    <col min="4609" max="4610" width="1.625" style="69" customWidth="1"/>
    <col min="4611" max="4611" width="4.125" style="69" customWidth="1"/>
    <col min="4612" max="4612" width="18.5" style="69" bestFit="1" customWidth="1"/>
    <col min="4613" max="4613" width="11.25" style="69" bestFit="1" customWidth="1"/>
    <col min="4614" max="4614" width="6.25" style="69" bestFit="1" customWidth="1"/>
    <col min="4615" max="4616" width="4.5" style="69" customWidth="1"/>
    <col min="4617" max="4631" width="5.5" style="69" customWidth="1"/>
    <col min="4632" max="4632" width="6.25" style="69" bestFit="1" customWidth="1"/>
    <col min="4633" max="4633" width="9" style="69"/>
    <col min="4634" max="4634" width="4.5" style="69" bestFit="1" customWidth="1"/>
    <col min="4635" max="4864" width="9" style="69"/>
    <col min="4865" max="4866" width="1.625" style="69" customWidth="1"/>
    <col min="4867" max="4867" width="4.125" style="69" customWidth="1"/>
    <col min="4868" max="4868" width="18.5" style="69" bestFit="1" customWidth="1"/>
    <col min="4869" max="4869" width="11.25" style="69" bestFit="1" customWidth="1"/>
    <col min="4870" max="4870" width="6.25" style="69" bestFit="1" customWidth="1"/>
    <col min="4871" max="4872" width="4.5" style="69" customWidth="1"/>
    <col min="4873" max="4887" width="5.5" style="69" customWidth="1"/>
    <col min="4888" max="4888" width="6.25" style="69" bestFit="1" customWidth="1"/>
    <col min="4889" max="4889" width="9" style="69"/>
    <col min="4890" max="4890" width="4.5" style="69" bestFit="1" customWidth="1"/>
    <col min="4891" max="5120" width="9" style="69"/>
    <col min="5121" max="5122" width="1.625" style="69" customWidth="1"/>
    <col min="5123" max="5123" width="4.125" style="69" customWidth="1"/>
    <col min="5124" max="5124" width="18.5" style="69" bestFit="1" customWidth="1"/>
    <col min="5125" max="5125" width="11.25" style="69" bestFit="1" customWidth="1"/>
    <col min="5126" max="5126" width="6.25" style="69" bestFit="1" customWidth="1"/>
    <col min="5127" max="5128" width="4.5" style="69" customWidth="1"/>
    <col min="5129" max="5143" width="5.5" style="69" customWidth="1"/>
    <col min="5144" max="5144" width="6.25" style="69" bestFit="1" customWidth="1"/>
    <col min="5145" max="5145" width="9" style="69"/>
    <col min="5146" max="5146" width="4.5" style="69" bestFit="1" customWidth="1"/>
    <col min="5147" max="5376" width="9" style="69"/>
    <col min="5377" max="5378" width="1.625" style="69" customWidth="1"/>
    <col min="5379" max="5379" width="4.125" style="69" customWidth="1"/>
    <col min="5380" max="5380" width="18.5" style="69" bestFit="1" customWidth="1"/>
    <col min="5381" max="5381" width="11.25" style="69" bestFit="1" customWidth="1"/>
    <col min="5382" max="5382" width="6.25" style="69" bestFit="1" customWidth="1"/>
    <col min="5383" max="5384" width="4.5" style="69" customWidth="1"/>
    <col min="5385" max="5399" width="5.5" style="69" customWidth="1"/>
    <col min="5400" max="5400" width="6.25" style="69" bestFit="1" customWidth="1"/>
    <col min="5401" max="5401" width="9" style="69"/>
    <col min="5402" max="5402" width="4.5" style="69" bestFit="1" customWidth="1"/>
    <col min="5403" max="5632" width="9" style="69"/>
    <col min="5633" max="5634" width="1.625" style="69" customWidth="1"/>
    <col min="5635" max="5635" width="4.125" style="69" customWidth="1"/>
    <col min="5636" max="5636" width="18.5" style="69" bestFit="1" customWidth="1"/>
    <col min="5637" max="5637" width="11.25" style="69" bestFit="1" customWidth="1"/>
    <col min="5638" max="5638" width="6.25" style="69" bestFit="1" customWidth="1"/>
    <col min="5639" max="5640" width="4.5" style="69" customWidth="1"/>
    <col min="5641" max="5655" width="5.5" style="69" customWidth="1"/>
    <col min="5656" max="5656" width="6.25" style="69" bestFit="1" customWidth="1"/>
    <col min="5657" max="5657" width="9" style="69"/>
    <col min="5658" max="5658" width="4.5" style="69" bestFit="1" customWidth="1"/>
    <col min="5659" max="5888" width="9" style="69"/>
    <col min="5889" max="5890" width="1.625" style="69" customWidth="1"/>
    <col min="5891" max="5891" width="4.125" style="69" customWidth="1"/>
    <col min="5892" max="5892" width="18.5" style="69" bestFit="1" customWidth="1"/>
    <col min="5893" max="5893" width="11.25" style="69" bestFit="1" customWidth="1"/>
    <col min="5894" max="5894" width="6.25" style="69" bestFit="1" customWidth="1"/>
    <col min="5895" max="5896" width="4.5" style="69" customWidth="1"/>
    <col min="5897" max="5911" width="5.5" style="69" customWidth="1"/>
    <col min="5912" max="5912" width="6.25" style="69" bestFit="1" customWidth="1"/>
    <col min="5913" max="5913" width="9" style="69"/>
    <col min="5914" max="5914" width="4.5" style="69" bestFit="1" customWidth="1"/>
    <col min="5915" max="6144" width="9" style="69"/>
    <col min="6145" max="6146" width="1.625" style="69" customWidth="1"/>
    <col min="6147" max="6147" width="4.125" style="69" customWidth="1"/>
    <col min="6148" max="6148" width="18.5" style="69" bestFit="1" customWidth="1"/>
    <col min="6149" max="6149" width="11.25" style="69" bestFit="1" customWidth="1"/>
    <col min="6150" max="6150" width="6.25" style="69" bestFit="1" customWidth="1"/>
    <col min="6151" max="6152" width="4.5" style="69" customWidth="1"/>
    <col min="6153" max="6167" width="5.5" style="69" customWidth="1"/>
    <col min="6168" max="6168" width="6.25" style="69" bestFit="1" customWidth="1"/>
    <col min="6169" max="6169" width="9" style="69"/>
    <col min="6170" max="6170" width="4.5" style="69" bestFit="1" customWidth="1"/>
    <col min="6171" max="6400" width="9" style="69"/>
    <col min="6401" max="6402" width="1.625" style="69" customWidth="1"/>
    <col min="6403" max="6403" width="4.125" style="69" customWidth="1"/>
    <col min="6404" max="6404" width="18.5" style="69" bestFit="1" customWidth="1"/>
    <col min="6405" max="6405" width="11.25" style="69" bestFit="1" customWidth="1"/>
    <col min="6406" max="6406" width="6.25" style="69" bestFit="1" customWidth="1"/>
    <col min="6407" max="6408" width="4.5" style="69" customWidth="1"/>
    <col min="6409" max="6423" width="5.5" style="69" customWidth="1"/>
    <col min="6424" max="6424" width="6.25" style="69" bestFit="1" customWidth="1"/>
    <col min="6425" max="6425" width="9" style="69"/>
    <col min="6426" max="6426" width="4.5" style="69" bestFit="1" customWidth="1"/>
    <col min="6427" max="6656" width="9" style="69"/>
    <col min="6657" max="6658" width="1.625" style="69" customWidth="1"/>
    <col min="6659" max="6659" width="4.125" style="69" customWidth="1"/>
    <col min="6660" max="6660" width="18.5" style="69" bestFit="1" customWidth="1"/>
    <col min="6661" max="6661" width="11.25" style="69" bestFit="1" customWidth="1"/>
    <col min="6662" max="6662" width="6.25" style="69" bestFit="1" customWidth="1"/>
    <col min="6663" max="6664" width="4.5" style="69" customWidth="1"/>
    <col min="6665" max="6679" width="5.5" style="69" customWidth="1"/>
    <col min="6680" max="6680" width="6.25" style="69" bestFit="1" customWidth="1"/>
    <col min="6681" max="6681" width="9" style="69"/>
    <col min="6682" max="6682" width="4.5" style="69" bestFit="1" customWidth="1"/>
    <col min="6683" max="6912" width="9" style="69"/>
    <col min="6913" max="6914" width="1.625" style="69" customWidth="1"/>
    <col min="6915" max="6915" width="4.125" style="69" customWidth="1"/>
    <col min="6916" max="6916" width="18.5" style="69" bestFit="1" customWidth="1"/>
    <col min="6917" max="6917" width="11.25" style="69" bestFit="1" customWidth="1"/>
    <col min="6918" max="6918" width="6.25" style="69" bestFit="1" customWidth="1"/>
    <col min="6919" max="6920" width="4.5" style="69" customWidth="1"/>
    <col min="6921" max="6935" width="5.5" style="69" customWidth="1"/>
    <col min="6936" max="6936" width="6.25" style="69" bestFit="1" customWidth="1"/>
    <col min="6937" max="6937" width="9" style="69"/>
    <col min="6938" max="6938" width="4.5" style="69" bestFit="1" customWidth="1"/>
    <col min="6939" max="7168" width="9" style="69"/>
    <col min="7169" max="7170" width="1.625" style="69" customWidth="1"/>
    <col min="7171" max="7171" width="4.125" style="69" customWidth="1"/>
    <col min="7172" max="7172" width="18.5" style="69" bestFit="1" customWidth="1"/>
    <col min="7173" max="7173" width="11.25" style="69" bestFit="1" customWidth="1"/>
    <col min="7174" max="7174" width="6.25" style="69" bestFit="1" customWidth="1"/>
    <col min="7175" max="7176" width="4.5" style="69" customWidth="1"/>
    <col min="7177" max="7191" width="5.5" style="69" customWidth="1"/>
    <col min="7192" max="7192" width="6.25" style="69" bestFit="1" customWidth="1"/>
    <col min="7193" max="7193" width="9" style="69"/>
    <col min="7194" max="7194" width="4.5" style="69" bestFit="1" customWidth="1"/>
    <col min="7195" max="7424" width="9" style="69"/>
    <col min="7425" max="7426" width="1.625" style="69" customWidth="1"/>
    <col min="7427" max="7427" width="4.125" style="69" customWidth="1"/>
    <col min="7428" max="7428" width="18.5" style="69" bestFit="1" customWidth="1"/>
    <col min="7429" max="7429" width="11.25" style="69" bestFit="1" customWidth="1"/>
    <col min="7430" max="7430" width="6.25" style="69" bestFit="1" customWidth="1"/>
    <col min="7431" max="7432" width="4.5" style="69" customWidth="1"/>
    <col min="7433" max="7447" width="5.5" style="69" customWidth="1"/>
    <col min="7448" max="7448" width="6.25" style="69" bestFit="1" customWidth="1"/>
    <col min="7449" max="7449" width="9" style="69"/>
    <col min="7450" max="7450" width="4.5" style="69" bestFit="1" customWidth="1"/>
    <col min="7451" max="7680" width="9" style="69"/>
    <col min="7681" max="7682" width="1.625" style="69" customWidth="1"/>
    <col min="7683" max="7683" width="4.125" style="69" customWidth="1"/>
    <col min="7684" max="7684" width="18.5" style="69" bestFit="1" customWidth="1"/>
    <col min="7685" max="7685" width="11.25" style="69" bestFit="1" customWidth="1"/>
    <col min="7686" max="7686" width="6.25" style="69" bestFit="1" customWidth="1"/>
    <col min="7687" max="7688" width="4.5" style="69" customWidth="1"/>
    <col min="7689" max="7703" width="5.5" style="69" customWidth="1"/>
    <col min="7704" max="7704" width="6.25" style="69" bestFit="1" customWidth="1"/>
    <col min="7705" max="7705" width="9" style="69"/>
    <col min="7706" max="7706" width="4.5" style="69" bestFit="1" customWidth="1"/>
    <col min="7707" max="7936" width="9" style="69"/>
    <col min="7937" max="7938" width="1.625" style="69" customWidth="1"/>
    <col min="7939" max="7939" width="4.125" style="69" customWidth="1"/>
    <col min="7940" max="7940" width="18.5" style="69" bestFit="1" customWidth="1"/>
    <col min="7941" max="7941" width="11.25" style="69" bestFit="1" customWidth="1"/>
    <col min="7942" max="7942" width="6.25" style="69" bestFit="1" customWidth="1"/>
    <col min="7943" max="7944" width="4.5" style="69" customWidth="1"/>
    <col min="7945" max="7959" width="5.5" style="69" customWidth="1"/>
    <col min="7960" max="7960" width="6.25" style="69" bestFit="1" customWidth="1"/>
    <col min="7961" max="7961" width="9" style="69"/>
    <col min="7962" max="7962" width="4.5" style="69" bestFit="1" customWidth="1"/>
    <col min="7963" max="8192" width="9" style="69"/>
    <col min="8193" max="8194" width="1.625" style="69" customWidth="1"/>
    <col min="8195" max="8195" width="4.125" style="69" customWidth="1"/>
    <col min="8196" max="8196" width="18.5" style="69" bestFit="1" customWidth="1"/>
    <col min="8197" max="8197" width="11.25" style="69" bestFit="1" customWidth="1"/>
    <col min="8198" max="8198" width="6.25" style="69" bestFit="1" customWidth="1"/>
    <col min="8199" max="8200" width="4.5" style="69" customWidth="1"/>
    <col min="8201" max="8215" width="5.5" style="69" customWidth="1"/>
    <col min="8216" max="8216" width="6.25" style="69" bestFit="1" customWidth="1"/>
    <col min="8217" max="8217" width="9" style="69"/>
    <col min="8218" max="8218" width="4.5" style="69" bestFit="1" customWidth="1"/>
    <col min="8219" max="8448" width="9" style="69"/>
    <col min="8449" max="8450" width="1.625" style="69" customWidth="1"/>
    <col min="8451" max="8451" width="4.125" style="69" customWidth="1"/>
    <col min="8452" max="8452" width="18.5" style="69" bestFit="1" customWidth="1"/>
    <col min="8453" max="8453" width="11.25" style="69" bestFit="1" customWidth="1"/>
    <col min="8454" max="8454" width="6.25" style="69" bestFit="1" customWidth="1"/>
    <col min="8455" max="8456" width="4.5" style="69" customWidth="1"/>
    <col min="8457" max="8471" width="5.5" style="69" customWidth="1"/>
    <col min="8472" max="8472" width="6.25" style="69" bestFit="1" customWidth="1"/>
    <col min="8473" max="8473" width="9" style="69"/>
    <col min="8474" max="8474" width="4.5" style="69" bestFit="1" customWidth="1"/>
    <col min="8475" max="8704" width="9" style="69"/>
    <col min="8705" max="8706" width="1.625" style="69" customWidth="1"/>
    <col min="8707" max="8707" width="4.125" style="69" customWidth="1"/>
    <col min="8708" max="8708" width="18.5" style="69" bestFit="1" customWidth="1"/>
    <col min="8709" max="8709" width="11.25" style="69" bestFit="1" customWidth="1"/>
    <col min="8710" max="8710" width="6.25" style="69" bestFit="1" customWidth="1"/>
    <col min="8711" max="8712" width="4.5" style="69" customWidth="1"/>
    <col min="8713" max="8727" width="5.5" style="69" customWidth="1"/>
    <col min="8728" max="8728" width="6.25" style="69" bestFit="1" customWidth="1"/>
    <col min="8729" max="8729" width="9" style="69"/>
    <col min="8730" max="8730" width="4.5" style="69" bestFit="1" customWidth="1"/>
    <col min="8731" max="8960" width="9" style="69"/>
    <col min="8961" max="8962" width="1.625" style="69" customWidth="1"/>
    <col min="8963" max="8963" width="4.125" style="69" customWidth="1"/>
    <col min="8964" max="8964" width="18.5" style="69" bestFit="1" customWidth="1"/>
    <col min="8965" max="8965" width="11.25" style="69" bestFit="1" customWidth="1"/>
    <col min="8966" max="8966" width="6.25" style="69" bestFit="1" customWidth="1"/>
    <col min="8967" max="8968" width="4.5" style="69" customWidth="1"/>
    <col min="8969" max="8983" width="5.5" style="69" customWidth="1"/>
    <col min="8984" max="8984" width="6.25" style="69" bestFit="1" customWidth="1"/>
    <col min="8985" max="8985" width="9" style="69"/>
    <col min="8986" max="8986" width="4.5" style="69" bestFit="1" customWidth="1"/>
    <col min="8987" max="9216" width="9" style="69"/>
    <col min="9217" max="9218" width="1.625" style="69" customWidth="1"/>
    <col min="9219" max="9219" width="4.125" style="69" customWidth="1"/>
    <col min="9220" max="9220" width="18.5" style="69" bestFit="1" customWidth="1"/>
    <col min="9221" max="9221" width="11.25" style="69" bestFit="1" customWidth="1"/>
    <col min="9222" max="9222" width="6.25" style="69" bestFit="1" customWidth="1"/>
    <col min="9223" max="9224" width="4.5" style="69" customWidth="1"/>
    <col min="9225" max="9239" width="5.5" style="69" customWidth="1"/>
    <col min="9240" max="9240" width="6.25" style="69" bestFit="1" customWidth="1"/>
    <col min="9241" max="9241" width="9" style="69"/>
    <col min="9242" max="9242" width="4.5" style="69" bestFit="1" customWidth="1"/>
    <col min="9243" max="9472" width="9" style="69"/>
    <col min="9473" max="9474" width="1.625" style="69" customWidth="1"/>
    <col min="9475" max="9475" width="4.125" style="69" customWidth="1"/>
    <col min="9476" max="9476" width="18.5" style="69" bestFit="1" customWidth="1"/>
    <col min="9477" max="9477" width="11.25" style="69" bestFit="1" customWidth="1"/>
    <col min="9478" max="9478" width="6.25" style="69" bestFit="1" customWidth="1"/>
    <col min="9479" max="9480" width="4.5" style="69" customWidth="1"/>
    <col min="9481" max="9495" width="5.5" style="69" customWidth="1"/>
    <col min="9496" max="9496" width="6.25" style="69" bestFit="1" customWidth="1"/>
    <col min="9497" max="9497" width="9" style="69"/>
    <col min="9498" max="9498" width="4.5" style="69" bestFit="1" customWidth="1"/>
    <col min="9499" max="9728" width="9" style="69"/>
    <col min="9729" max="9730" width="1.625" style="69" customWidth="1"/>
    <col min="9731" max="9731" width="4.125" style="69" customWidth="1"/>
    <col min="9732" max="9732" width="18.5" style="69" bestFit="1" customWidth="1"/>
    <col min="9733" max="9733" width="11.25" style="69" bestFit="1" customWidth="1"/>
    <col min="9734" max="9734" width="6.25" style="69" bestFit="1" customWidth="1"/>
    <col min="9735" max="9736" width="4.5" style="69" customWidth="1"/>
    <col min="9737" max="9751" width="5.5" style="69" customWidth="1"/>
    <col min="9752" max="9752" width="6.25" style="69" bestFit="1" customWidth="1"/>
    <col min="9753" max="9753" width="9" style="69"/>
    <col min="9754" max="9754" width="4.5" style="69" bestFit="1" customWidth="1"/>
    <col min="9755" max="9984" width="9" style="69"/>
    <col min="9985" max="9986" width="1.625" style="69" customWidth="1"/>
    <col min="9987" max="9987" width="4.125" style="69" customWidth="1"/>
    <col min="9988" max="9988" width="18.5" style="69" bestFit="1" customWidth="1"/>
    <col min="9989" max="9989" width="11.25" style="69" bestFit="1" customWidth="1"/>
    <col min="9990" max="9990" width="6.25" style="69" bestFit="1" customWidth="1"/>
    <col min="9991" max="9992" width="4.5" style="69" customWidth="1"/>
    <col min="9993" max="10007" width="5.5" style="69" customWidth="1"/>
    <col min="10008" max="10008" width="6.25" style="69" bestFit="1" customWidth="1"/>
    <col min="10009" max="10009" width="9" style="69"/>
    <col min="10010" max="10010" width="4.5" style="69" bestFit="1" customWidth="1"/>
    <col min="10011" max="10240" width="9" style="69"/>
    <col min="10241" max="10242" width="1.625" style="69" customWidth="1"/>
    <col min="10243" max="10243" width="4.125" style="69" customWidth="1"/>
    <col min="10244" max="10244" width="18.5" style="69" bestFit="1" customWidth="1"/>
    <col min="10245" max="10245" width="11.25" style="69" bestFit="1" customWidth="1"/>
    <col min="10246" max="10246" width="6.25" style="69" bestFit="1" customWidth="1"/>
    <col min="10247" max="10248" width="4.5" style="69" customWidth="1"/>
    <col min="10249" max="10263" width="5.5" style="69" customWidth="1"/>
    <col min="10264" max="10264" width="6.25" style="69" bestFit="1" customWidth="1"/>
    <col min="10265" max="10265" width="9" style="69"/>
    <col min="10266" max="10266" width="4.5" style="69" bestFit="1" customWidth="1"/>
    <col min="10267" max="10496" width="9" style="69"/>
    <col min="10497" max="10498" width="1.625" style="69" customWidth="1"/>
    <col min="10499" max="10499" width="4.125" style="69" customWidth="1"/>
    <col min="10500" max="10500" width="18.5" style="69" bestFit="1" customWidth="1"/>
    <col min="10501" max="10501" width="11.25" style="69" bestFit="1" customWidth="1"/>
    <col min="10502" max="10502" width="6.25" style="69" bestFit="1" customWidth="1"/>
    <col min="10503" max="10504" width="4.5" style="69" customWidth="1"/>
    <col min="10505" max="10519" width="5.5" style="69" customWidth="1"/>
    <col min="10520" max="10520" width="6.25" style="69" bestFit="1" customWidth="1"/>
    <col min="10521" max="10521" width="9" style="69"/>
    <col min="10522" max="10522" width="4.5" style="69" bestFit="1" customWidth="1"/>
    <col min="10523" max="10752" width="9" style="69"/>
    <col min="10753" max="10754" width="1.625" style="69" customWidth="1"/>
    <col min="10755" max="10755" width="4.125" style="69" customWidth="1"/>
    <col min="10756" max="10756" width="18.5" style="69" bestFit="1" customWidth="1"/>
    <col min="10757" max="10757" width="11.25" style="69" bestFit="1" customWidth="1"/>
    <col min="10758" max="10758" width="6.25" style="69" bestFit="1" customWidth="1"/>
    <col min="10759" max="10760" width="4.5" style="69" customWidth="1"/>
    <col min="10761" max="10775" width="5.5" style="69" customWidth="1"/>
    <col min="10776" max="10776" width="6.25" style="69" bestFit="1" customWidth="1"/>
    <col min="10777" max="10777" width="9" style="69"/>
    <col min="10778" max="10778" width="4.5" style="69" bestFit="1" customWidth="1"/>
    <col min="10779" max="11008" width="9" style="69"/>
    <col min="11009" max="11010" width="1.625" style="69" customWidth="1"/>
    <col min="11011" max="11011" width="4.125" style="69" customWidth="1"/>
    <col min="11012" max="11012" width="18.5" style="69" bestFit="1" customWidth="1"/>
    <col min="11013" max="11013" width="11.25" style="69" bestFit="1" customWidth="1"/>
    <col min="11014" max="11014" width="6.25" style="69" bestFit="1" customWidth="1"/>
    <col min="11015" max="11016" width="4.5" style="69" customWidth="1"/>
    <col min="11017" max="11031" width="5.5" style="69" customWidth="1"/>
    <col min="11032" max="11032" width="6.25" style="69" bestFit="1" customWidth="1"/>
    <col min="11033" max="11033" width="9" style="69"/>
    <col min="11034" max="11034" width="4.5" style="69" bestFit="1" customWidth="1"/>
    <col min="11035" max="11264" width="9" style="69"/>
    <col min="11265" max="11266" width="1.625" style="69" customWidth="1"/>
    <col min="11267" max="11267" width="4.125" style="69" customWidth="1"/>
    <col min="11268" max="11268" width="18.5" style="69" bestFit="1" customWidth="1"/>
    <col min="11269" max="11269" width="11.25" style="69" bestFit="1" customWidth="1"/>
    <col min="11270" max="11270" width="6.25" style="69" bestFit="1" customWidth="1"/>
    <col min="11271" max="11272" width="4.5" style="69" customWidth="1"/>
    <col min="11273" max="11287" width="5.5" style="69" customWidth="1"/>
    <col min="11288" max="11288" width="6.25" style="69" bestFit="1" customWidth="1"/>
    <col min="11289" max="11289" width="9" style="69"/>
    <col min="11290" max="11290" width="4.5" style="69" bestFit="1" customWidth="1"/>
    <col min="11291" max="11520" width="9" style="69"/>
    <col min="11521" max="11522" width="1.625" style="69" customWidth="1"/>
    <col min="11523" max="11523" width="4.125" style="69" customWidth="1"/>
    <col min="11524" max="11524" width="18.5" style="69" bestFit="1" customWidth="1"/>
    <col min="11525" max="11525" width="11.25" style="69" bestFit="1" customWidth="1"/>
    <col min="11526" max="11526" width="6.25" style="69" bestFit="1" customWidth="1"/>
    <col min="11527" max="11528" width="4.5" style="69" customWidth="1"/>
    <col min="11529" max="11543" width="5.5" style="69" customWidth="1"/>
    <col min="11544" max="11544" width="6.25" style="69" bestFit="1" customWidth="1"/>
    <col min="11545" max="11545" width="9" style="69"/>
    <col min="11546" max="11546" width="4.5" style="69" bestFit="1" customWidth="1"/>
    <col min="11547" max="11776" width="9" style="69"/>
    <col min="11777" max="11778" width="1.625" style="69" customWidth="1"/>
    <col min="11779" max="11779" width="4.125" style="69" customWidth="1"/>
    <col min="11780" max="11780" width="18.5" style="69" bestFit="1" customWidth="1"/>
    <col min="11781" max="11781" width="11.25" style="69" bestFit="1" customWidth="1"/>
    <col min="11782" max="11782" width="6.25" style="69" bestFit="1" customWidth="1"/>
    <col min="11783" max="11784" width="4.5" style="69" customWidth="1"/>
    <col min="11785" max="11799" width="5.5" style="69" customWidth="1"/>
    <col min="11800" max="11800" width="6.25" style="69" bestFit="1" customWidth="1"/>
    <col min="11801" max="11801" width="9" style="69"/>
    <col min="11802" max="11802" width="4.5" style="69" bestFit="1" customWidth="1"/>
    <col min="11803" max="12032" width="9" style="69"/>
    <col min="12033" max="12034" width="1.625" style="69" customWidth="1"/>
    <col min="12035" max="12035" width="4.125" style="69" customWidth="1"/>
    <col min="12036" max="12036" width="18.5" style="69" bestFit="1" customWidth="1"/>
    <col min="12037" max="12037" width="11.25" style="69" bestFit="1" customWidth="1"/>
    <col min="12038" max="12038" width="6.25" style="69" bestFit="1" customWidth="1"/>
    <col min="12039" max="12040" width="4.5" style="69" customWidth="1"/>
    <col min="12041" max="12055" width="5.5" style="69" customWidth="1"/>
    <col min="12056" max="12056" width="6.25" style="69" bestFit="1" customWidth="1"/>
    <col min="12057" max="12057" width="9" style="69"/>
    <col min="12058" max="12058" width="4.5" style="69" bestFit="1" customWidth="1"/>
    <col min="12059" max="12288" width="9" style="69"/>
    <col min="12289" max="12290" width="1.625" style="69" customWidth="1"/>
    <col min="12291" max="12291" width="4.125" style="69" customWidth="1"/>
    <col min="12292" max="12292" width="18.5" style="69" bestFit="1" customWidth="1"/>
    <col min="12293" max="12293" width="11.25" style="69" bestFit="1" customWidth="1"/>
    <col min="12294" max="12294" width="6.25" style="69" bestFit="1" customWidth="1"/>
    <col min="12295" max="12296" width="4.5" style="69" customWidth="1"/>
    <col min="12297" max="12311" width="5.5" style="69" customWidth="1"/>
    <col min="12312" max="12312" width="6.25" style="69" bestFit="1" customWidth="1"/>
    <col min="12313" max="12313" width="9" style="69"/>
    <col min="12314" max="12314" width="4.5" style="69" bestFit="1" customWidth="1"/>
    <col min="12315" max="12544" width="9" style="69"/>
    <col min="12545" max="12546" width="1.625" style="69" customWidth="1"/>
    <col min="12547" max="12547" width="4.125" style="69" customWidth="1"/>
    <col min="12548" max="12548" width="18.5" style="69" bestFit="1" customWidth="1"/>
    <col min="12549" max="12549" width="11.25" style="69" bestFit="1" customWidth="1"/>
    <col min="12550" max="12550" width="6.25" style="69" bestFit="1" customWidth="1"/>
    <col min="12551" max="12552" width="4.5" style="69" customWidth="1"/>
    <col min="12553" max="12567" width="5.5" style="69" customWidth="1"/>
    <col min="12568" max="12568" width="6.25" style="69" bestFit="1" customWidth="1"/>
    <col min="12569" max="12569" width="9" style="69"/>
    <col min="12570" max="12570" width="4.5" style="69" bestFit="1" customWidth="1"/>
    <col min="12571" max="12800" width="9" style="69"/>
    <col min="12801" max="12802" width="1.625" style="69" customWidth="1"/>
    <col min="12803" max="12803" width="4.125" style="69" customWidth="1"/>
    <col min="12804" max="12804" width="18.5" style="69" bestFit="1" customWidth="1"/>
    <col min="12805" max="12805" width="11.25" style="69" bestFit="1" customWidth="1"/>
    <col min="12806" max="12806" width="6.25" style="69" bestFit="1" customWidth="1"/>
    <col min="12807" max="12808" width="4.5" style="69" customWidth="1"/>
    <col min="12809" max="12823" width="5.5" style="69" customWidth="1"/>
    <col min="12824" max="12824" width="6.25" style="69" bestFit="1" customWidth="1"/>
    <col min="12825" max="12825" width="9" style="69"/>
    <col min="12826" max="12826" width="4.5" style="69" bestFit="1" customWidth="1"/>
    <col min="12827" max="13056" width="9" style="69"/>
    <col min="13057" max="13058" width="1.625" style="69" customWidth="1"/>
    <col min="13059" max="13059" width="4.125" style="69" customWidth="1"/>
    <col min="13060" max="13060" width="18.5" style="69" bestFit="1" customWidth="1"/>
    <col min="13061" max="13061" width="11.25" style="69" bestFit="1" customWidth="1"/>
    <col min="13062" max="13062" width="6.25" style="69" bestFit="1" customWidth="1"/>
    <col min="13063" max="13064" width="4.5" style="69" customWidth="1"/>
    <col min="13065" max="13079" width="5.5" style="69" customWidth="1"/>
    <col min="13080" max="13080" width="6.25" style="69" bestFit="1" customWidth="1"/>
    <col min="13081" max="13081" width="9" style="69"/>
    <col min="13082" max="13082" width="4.5" style="69" bestFit="1" customWidth="1"/>
    <col min="13083" max="13312" width="9" style="69"/>
    <col min="13313" max="13314" width="1.625" style="69" customWidth="1"/>
    <col min="13315" max="13315" width="4.125" style="69" customWidth="1"/>
    <col min="13316" max="13316" width="18.5" style="69" bestFit="1" customWidth="1"/>
    <col min="13317" max="13317" width="11.25" style="69" bestFit="1" customWidth="1"/>
    <col min="13318" max="13318" width="6.25" style="69" bestFit="1" customWidth="1"/>
    <col min="13319" max="13320" width="4.5" style="69" customWidth="1"/>
    <col min="13321" max="13335" width="5.5" style="69" customWidth="1"/>
    <col min="13336" max="13336" width="6.25" style="69" bestFit="1" customWidth="1"/>
    <col min="13337" max="13337" width="9" style="69"/>
    <col min="13338" max="13338" width="4.5" style="69" bestFit="1" customWidth="1"/>
    <col min="13339" max="13568" width="9" style="69"/>
    <col min="13569" max="13570" width="1.625" style="69" customWidth="1"/>
    <col min="13571" max="13571" width="4.125" style="69" customWidth="1"/>
    <col min="13572" max="13572" width="18.5" style="69" bestFit="1" customWidth="1"/>
    <col min="13573" max="13573" width="11.25" style="69" bestFit="1" customWidth="1"/>
    <col min="13574" max="13574" width="6.25" style="69" bestFit="1" customWidth="1"/>
    <col min="13575" max="13576" width="4.5" style="69" customWidth="1"/>
    <col min="13577" max="13591" width="5.5" style="69" customWidth="1"/>
    <col min="13592" max="13592" width="6.25" style="69" bestFit="1" customWidth="1"/>
    <col min="13593" max="13593" width="9" style="69"/>
    <col min="13594" max="13594" width="4.5" style="69" bestFit="1" customWidth="1"/>
    <col min="13595" max="13824" width="9" style="69"/>
    <col min="13825" max="13826" width="1.625" style="69" customWidth="1"/>
    <col min="13827" max="13827" width="4.125" style="69" customWidth="1"/>
    <col min="13828" max="13828" width="18.5" style="69" bestFit="1" customWidth="1"/>
    <col min="13829" max="13829" width="11.25" style="69" bestFit="1" customWidth="1"/>
    <col min="13830" max="13830" width="6.25" style="69" bestFit="1" customWidth="1"/>
    <col min="13831" max="13832" width="4.5" style="69" customWidth="1"/>
    <col min="13833" max="13847" width="5.5" style="69" customWidth="1"/>
    <col min="13848" max="13848" width="6.25" style="69" bestFit="1" customWidth="1"/>
    <col min="13849" max="13849" width="9" style="69"/>
    <col min="13850" max="13850" width="4.5" style="69" bestFit="1" customWidth="1"/>
    <col min="13851" max="14080" width="9" style="69"/>
    <col min="14081" max="14082" width="1.625" style="69" customWidth="1"/>
    <col min="14083" max="14083" width="4.125" style="69" customWidth="1"/>
    <col min="14084" max="14084" width="18.5" style="69" bestFit="1" customWidth="1"/>
    <col min="14085" max="14085" width="11.25" style="69" bestFit="1" customWidth="1"/>
    <col min="14086" max="14086" width="6.25" style="69" bestFit="1" customWidth="1"/>
    <col min="14087" max="14088" width="4.5" style="69" customWidth="1"/>
    <col min="14089" max="14103" width="5.5" style="69" customWidth="1"/>
    <col min="14104" max="14104" width="6.25" style="69" bestFit="1" customWidth="1"/>
    <col min="14105" max="14105" width="9" style="69"/>
    <col min="14106" max="14106" width="4.5" style="69" bestFit="1" customWidth="1"/>
    <col min="14107" max="14336" width="9" style="69"/>
    <col min="14337" max="14338" width="1.625" style="69" customWidth="1"/>
    <col min="14339" max="14339" width="4.125" style="69" customWidth="1"/>
    <col min="14340" max="14340" width="18.5" style="69" bestFit="1" customWidth="1"/>
    <col min="14341" max="14341" width="11.25" style="69" bestFit="1" customWidth="1"/>
    <col min="14342" max="14342" width="6.25" style="69" bestFit="1" customWidth="1"/>
    <col min="14343" max="14344" width="4.5" style="69" customWidth="1"/>
    <col min="14345" max="14359" width="5.5" style="69" customWidth="1"/>
    <col min="14360" max="14360" width="6.25" style="69" bestFit="1" customWidth="1"/>
    <col min="14361" max="14361" width="9" style="69"/>
    <col min="14362" max="14362" width="4.5" style="69" bestFit="1" customWidth="1"/>
    <col min="14363" max="14592" width="9" style="69"/>
    <col min="14593" max="14594" width="1.625" style="69" customWidth="1"/>
    <col min="14595" max="14595" width="4.125" style="69" customWidth="1"/>
    <col min="14596" max="14596" width="18.5" style="69" bestFit="1" customWidth="1"/>
    <col min="14597" max="14597" width="11.25" style="69" bestFit="1" customWidth="1"/>
    <col min="14598" max="14598" width="6.25" style="69" bestFit="1" customWidth="1"/>
    <col min="14599" max="14600" width="4.5" style="69" customWidth="1"/>
    <col min="14601" max="14615" width="5.5" style="69" customWidth="1"/>
    <col min="14616" max="14616" width="6.25" style="69" bestFit="1" customWidth="1"/>
    <col min="14617" max="14617" width="9" style="69"/>
    <col min="14618" max="14618" width="4.5" style="69" bestFit="1" customWidth="1"/>
    <col min="14619" max="14848" width="9" style="69"/>
    <col min="14849" max="14850" width="1.625" style="69" customWidth="1"/>
    <col min="14851" max="14851" width="4.125" style="69" customWidth="1"/>
    <col min="14852" max="14852" width="18.5" style="69" bestFit="1" customWidth="1"/>
    <col min="14853" max="14853" width="11.25" style="69" bestFit="1" customWidth="1"/>
    <col min="14854" max="14854" width="6.25" style="69" bestFit="1" customWidth="1"/>
    <col min="14855" max="14856" width="4.5" style="69" customWidth="1"/>
    <col min="14857" max="14871" width="5.5" style="69" customWidth="1"/>
    <col min="14872" max="14872" width="6.25" style="69" bestFit="1" customWidth="1"/>
    <col min="14873" max="14873" width="9" style="69"/>
    <col min="14874" max="14874" width="4.5" style="69" bestFit="1" customWidth="1"/>
    <col min="14875" max="15104" width="9" style="69"/>
    <col min="15105" max="15106" width="1.625" style="69" customWidth="1"/>
    <col min="15107" max="15107" width="4.125" style="69" customWidth="1"/>
    <col min="15108" max="15108" width="18.5" style="69" bestFit="1" customWidth="1"/>
    <col min="15109" max="15109" width="11.25" style="69" bestFit="1" customWidth="1"/>
    <col min="15110" max="15110" width="6.25" style="69" bestFit="1" customWidth="1"/>
    <col min="15111" max="15112" width="4.5" style="69" customWidth="1"/>
    <col min="15113" max="15127" width="5.5" style="69" customWidth="1"/>
    <col min="15128" max="15128" width="6.25" style="69" bestFit="1" customWidth="1"/>
    <col min="15129" max="15129" width="9" style="69"/>
    <col min="15130" max="15130" width="4.5" style="69" bestFit="1" customWidth="1"/>
    <col min="15131" max="15360" width="9" style="69"/>
    <col min="15361" max="15362" width="1.625" style="69" customWidth="1"/>
    <col min="15363" max="15363" width="4.125" style="69" customWidth="1"/>
    <col min="15364" max="15364" width="18.5" style="69" bestFit="1" customWidth="1"/>
    <col min="15365" max="15365" width="11.25" style="69" bestFit="1" customWidth="1"/>
    <col min="15366" max="15366" width="6.25" style="69" bestFit="1" customWidth="1"/>
    <col min="15367" max="15368" width="4.5" style="69" customWidth="1"/>
    <col min="15369" max="15383" width="5.5" style="69" customWidth="1"/>
    <col min="15384" max="15384" width="6.25" style="69" bestFit="1" customWidth="1"/>
    <col min="15385" max="15385" width="9" style="69"/>
    <col min="15386" max="15386" width="4.5" style="69" bestFit="1" customWidth="1"/>
    <col min="15387" max="15616" width="9" style="69"/>
    <col min="15617" max="15618" width="1.625" style="69" customWidth="1"/>
    <col min="15619" max="15619" width="4.125" style="69" customWidth="1"/>
    <col min="15620" max="15620" width="18.5" style="69" bestFit="1" customWidth="1"/>
    <col min="15621" max="15621" width="11.25" style="69" bestFit="1" customWidth="1"/>
    <col min="15622" max="15622" width="6.25" style="69" bestFit="1" customWidth="1"/>
    <col min="15623" max="15624" width="4.5" style="69" customWidth="1"/>
    <col min="15625" max="15639" width="5.5" style="69" customWidth="1"/>
    <col min="15640" max="15640" width="6.25" style="69" bestFit="1" customWidth="1"/>
    <col min="15641" max="15641" width="9" style="69"/>
    <col min="15642" max="15642" width="4.5" style="69" bestFit="1" customWidth="1"/>
    <col min="15643" max="15872" width="9" style="69"/>
    <col min="15873" max="15874" width="1.625" style="69" customWidth="1"/>
    <col min="15875" max="15875" width="4.125" style="69" customWidth="1"/>
    <col min="15876" max="15876" width="18.5" style="69" bestFit="1" customWidth="1"/>
    <col min="15877" max="15877" width="11.25" style="69" bestFit="1" customWidth="1"/>
    <col min="15878" max="15878" width="6.25" style="69" bestFit="1" customWidth="1"/>
    <col min="15879" max="15880" width="4.5" style="69" customWidth="1"/>
    <col min="15881" max="15895" width="5.5" style="69" customWidth="1"/>
    <col min="15896" max="15896" width="6.25" style="69" bestFit="1" customWidth="1"/>
    <col min="15897" max="15897" width="9" style="69"/>
    <col min="15898" max="15898" width="4.5" style="69" bestFit="1" customWidth="1"/>
    <col min="15899" max="16128" width="9" style="69"/>
    <col min="16129" max="16130" width="1.625" style="69" customWidth="1"/>
    <col min="16131" max="16131" width="4.125" style="69" customWidth="1"/>
    <col min="16132" max="16132" width="18.5" style="69" bestFit="1" customWidth="1"/>
    <col min="16133" max="16133" width="11.25" style="69" bestFit="1" customWidth="1"/>
    <col min="16134" max="16134" width="6.25" style="69" bestFit="1" customWidth="1"/>
    <col min="16135" max="16136" width="4.5" style="69" customWidth="1"/>
    <col min="16137" max="16151" width="5.5" style="69" customWidth="1"/>
    <col min="16152" max="16152" width="6.25" style="69" bestFit="1" customWidth="1"/>
    <col min="16153" max="16153" width="9" style="69"/>
    <col min="16154" max="16154" width="4.5" style="69" bestFit="1" customWidth="1"/>
    <col min="16155" max="16384" width="9" style="69"/>
  </cols>
  <sheetData>
    <row r="3" spans="1:24" ht="36.75" customHeight="1">
      <c r="A3" s="59"/>
      <c r="B3" s="60"/>
      <c r="C3" s="60"/>
      <c r="D3" s="61" t="s">
        <v>86</v>
      </c>
      <c r="E3" s="60"/>
      <c r="F3" s="62" t="s">
        <v>2</v>
      </c>
      <c r="G3" s="60"/>
      <c r="H3" s="63"/>
      <c r="I3" s="64"/>
      <c r="J3" s="65"/>
      <c r="K3" s="66"/>
      <c r="L3" s="66"/>
      <c r="M3" s="66"/>
      <c r="N3" s="66"/>
      <c r="O3" s="66"/>
      <c r="P3" s="67"/>
      <c r="Q3" s="66"/>
      <c r="R3" s="66"/>
      <c r="S3" s="66"/>
      <c r="T3" s="66"/>
      <c r="U3" s="66"/>
      <c r="V3" s="66"/>
      <c r="W3" s="66"/>
      <c r="X3" s="68"/>
    </row>
    <row r="4" spans="1:24" ht="28.5" customHeight="1">
      <c r="A4" s="70" t="s">
        <v>87</v>
      </c>
      <c r="B4" s="71"/>
      <c r="C4" s="72"/>
      <c r="D4" s="73" t="s">
        <v>88</v>
      </c>
      <c r="E4" s="73" t="s">
        <v>89</v>
      </c>
      <c r="F4" s="73" t="s">
        <v>90</v>
      </c>
      <c r="G4" s="74" t="s">
        <v>91</v>
      </c>
      <c r="H4" s="75"/>
      <c r="I4" s="76" t="s">
        <v>92</v>
      </c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5"/>
      <c r="X4" s="78" t="s">
        <v>21</v>
      </c>
    </row>
    <row r="5" spans="1:24" ht="14.1" customHeight="1">
      <c r="A5" s="79" t="s">
        <v>22</v>
      </c>
      <c r="B5" s="80"/>
      <c r="C5" s="81"/>
      <c r="D5" s="82"/>
      <c r="E5" s="82"/>
      <c r="F5" s="83"/>
      <c r="G5" s="84"/>
      <c r="H5" s="85"/>
      <c r="I5" s="86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8"/>
      <c r="X5" s="89">
        <f t="shared" ref="X5:X113" si="0">SUM(I5:W5)</f>
        <v>0</v>
      </c>
    </row>
    <row r="6" spans="1:24" ht="14.1" customHeight="1">
      <c r="A6" s="79"/>
      <c r="B6" s="80" t="s">
        <v>23</v>
      </c>
      <c r="C6" s="81"/>
      <c r="D6" s="82"/>
      <c r="E6" s="82"/>
      <c r="F6" s="83"/>
      <c r="G6" s="84"/>
      <c r="H6" s="85"/>
      <c r="I6" s="86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8"/>
      <c r="X6" s="89">
        <f t="shared" si="0"/>
        <v>0</v>
      </c>
    </row>
    <row r="7" spans="1:24" ht="14.1" customHeight="1">
      <c r="A7" s="79"/>
      <c r="B7" s="80"/>
      <c r="C7" s="81" t="s">
        <v>93</v>
      </c>
      <c r="D7" s="82"/>
      <c r="E7" s="82"/>
      <c r="F7" s="83"/>
      <c r="G7" s="84"/>
      <c r="H7" s="85"/>
      <c r="I7" s="86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8"/>
      <c r="X7" s="89">
        <f t="shared" si="0"/>
        <v>0</v>
      </c>
    </row>
    <row r="8" spans="1:24" ht="14.1" customHeight="1">
      <c r="A8" s="79"/>
      <c r="B8" s="80"/>
      <c r="C8" s="81"/>
      <c r="D8" s="82"/>
      <c r="E8" s="82"/>
      <c r="F8" s="83"/>
      <c r="G8" s="84"/>
      <c r="H8" s="85"/>
      <c r="I8" s="86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8"/>
      <c r="X8" s="89">
        <f t="shared" ref="X8" si="1">SUM(I8:W8)</f>
        <v>0</v>
      </c>
    </row>
    <row r="9" spans="1:24" ht="14.1" customHeight="1">
      <c r="A9" s="79"/>
      <c r="B9" s="80"/>
      <c r="C9" s="81"/>
      <c r="D9" s="82" t="s">
        <v>42</v>
      </c>
      <c r="E9" s="82" t="s">
        <v>43</v>
      </c>
      <c r="F9" s="83">
        <v>25</v>
      </c>
      <c r="G9" s="84">
        <v>0</v>
      </c>
      <c r="H9" s="85">
        <v>0</v>
      </c>
      <c r="I9" s="86">
        <v>2</v>
      </c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8"/>
      <c r="X9" s="89">
        <f>SUM(I9:W9)</f>
        <v>2</v>
      </c>
    </row>
    <row r="10" spans="1:24" ht="14.1" customHeight="1">
      <c r="A10" s="79"/>
      <c r="B10" s="80"/>
      <c r="C10" s="81"/>
      <c r="D10" s="82" t="s">
        <v>30</v>
      </c>
      <c r="E10" s="82" t="s">
        <v>31</v>
      </c>
      <c r="F10" s="83">
        <v>25</v>
      </c>
      <c r="G10" s="84" t="s">
        <v>32</v>
      </c>
      <c r="H10" s="85" t="s">
        <v>34</v>
      </c>
      <c r="I10" s="86">
        <v>0.2</v>
      </c>
      <c r="J10" s="87">
        <v>0.3</v>
      </c>
      <c r="K10" s="87">
        <v>6.9</v>
      </c>
      <c r="L10" s="87">
        <v>7.2</v>
      </c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8"/>
      <c r="X10" s="89">
        <f>SUM(I10:W10)</f>
        <v>14.600000000000001</v>
      </c>
    </row>
    <row r="11" spans="1:24" ht="14.1" customHeight="1">
      <c r="A11" s="79"/>
      <c r="B11" s="80"/>
      <c r="C11" s="81"/>
      <c r="D11" s="82" t="s">
        <v>24</v>
      </c>
      <c r="E11" s="82">
        <v>0</v>
      </c>
      <c r="F11" s="83">
        <v>0</v>
      </c>
      <c r="G11" s="84">
        <v>0</v>
      </c>
      <c r="H11" s="85" t="s">
        <v>25</v>
      </c>
      <c r="I11" s="86">
        <v>5.04</v>
      </c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8"/>
      <c r="X11" s="89">
        <f t="shared" si="0"/>
        <v>5.04</v>
      </c>
    </row>
    <row r="12" spans="1:24" ht="14.1" customHeight="1">
      <c r="A12" s="79"/>
      <c r="B12" s="80"/>
      <c r="C12" s="81"/>
      <c r="D12" s="82" t="s">
        <v>26</v>
      </c>
      <c r="E12" s="82">
        <v>0</v>
      </c>
      <c r="F12" s="83">
        <v>0</v>
      </c>
      <c r="G12" s="84">
        <v>0</v>
      </c>
      <c r="H12" s="85" t="s">
        <v>25</v>
      </c>
      <c r="I12" s="86">
        <v>2.5099999999999998</v>
      </c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8"/>
      <c r="X12" s="89">
        <f t="shared" si="0"/>
        <v>2.5099999999999998</v>
      </c>
    </row>
    <row r="13" spans="1:24" ht="14.1" customHeight="1">
      <c r="A13" s="79"/>
      <c r="B13" s="80"/>
      <c r="C13" s="81"/>
      <c r="D13" s="82"/>
      <c r="E13" s="82"/>
      <c r="F13" s="83"/>
      <c r="G13" s="84"/>
      <c r="H13" s="85"/>
      <c r="I13" s="86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8"/>
      <c r="X13" s="89">
        <f>SUM(I13:W13)</f>
        <v>0</v>
      </c>
    </row>
    <row r="14" spans="1:24" ht="14.1" customHeight="1">
      <c r="A14" s="79"/>
      <c r="B14" s="80"/>
      <c r="C14" s="81"/>
      <c r="D14" s="82"/>
      <c r="E14" s="82"/>
      <c r="F14" s="83"/>
      <c r="G14" s="84"/>
      <c r="H14" s="85"/>
      <c r="I14" s="86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8"/>
      <c r="X14" s="89">
        <f t="shared" ref="X14:X15" si="2">SUM(I14:W14)</f>
        <v>0</v>
      </c>
    </row>
    <row r="15" spans="1:24" ht="14.1" customHeight="1">
      <c r="A15" s="79"/>
      <c r="B15" s="80"/>
      <c r="C15" s="81"/>
      <c r="D15" s="82"/>
      <c r="E15" s="82"/>
      <c r="F15" s="83"/>
      <c r="G15" s="84"/>
      <c r="H15" s="85"/>
      <c r="I15" s="86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8"/>
      <c r="X15" s="89">
        <f t="shared" si="2"/>
        <v>0</v>
      </c>
    </row>
    <row r="16" spans="1:24" ht="14.1" customHeight="1">
      <c r="A16" s="79"/>
      <c r="B16" s="80"/>
      <c r="C16" s="81"/>
      <c r="D16" s="82" t="s">
        <v>30</v>
      </c>
      <c r="E16" s="82" t="s">
        <v>31</v>
      </c>
      <c r="F16" s="83">
        <v>25</v>
      </c>
      <c r="G16" s="84" t="s">
        <v>32</v>
      </c>
      <c r="H16" s="85">
        <v>0</v>
      </c>
      <c r="I16" s="86">
        <v>2</v>
      </c>
      <c r="J16" s="87">
        <v>2.1</v>
      </c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8"/>
      <c r="X16" s="89">
        <f t="shared" si="0"/>
        <v>4.0999999999999996</v>
      </c>
    </row>
    <row r="17" spans="1:24" ht="14.1" customHeight="1">
      <c r="A17" s="79"/>
      <c r="B17" s="80"/>
      <c r="C17" s="81"/>
      <c r="D17" s="82"/>
      <c r="E17" s="82"/>
      <c r="F17" s="83"/>
      <c r="G17" s="84"/>
      <c r="H17" s="85"/>
      <c r="I17" s="86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8"/>
      <c r="X17" s="89">
        <f t="shared" si="0"/>
        <v>0</v>
      </c>
    </row>
    <row r="18" spans="1:24" ht="14.1" customHeight="1">
      <c r="A18" s="79"/>
      <c r="B18" s="80"/>
      <c r="C18" s="81"/>
      <c r="D18" s="82"/>
      <c r="E18" s="82"/>
      <c r="F18" s="83"/>
      <c r="G18" s="84"/>
      <c r="H18" s="85"/>
      <c r="I18" s="86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8"/>
      <c r="X18" s="89">
        <f t="shared" si="0"/>
        <v>0</v>
      </c>
    </row>
    <row r="19" spans="1:24" ht="14.1" customHeight="1">
      <c r="A19" s="79"/>
      <c r="B19" s="80"/>
      <c r="C19" s="81"/>
      <c r="D19" s="82"/>
      <c r="E19" s="82"/>
      <c r="F19" s="83"/>
      <c r="G19" s="84"/>
      <c r="H19" s="85"/>
      <c r="I19" s="86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8"/>
      <c r="X19" s="89">
        <f t="shared" si="0"/>
        <v>0</v>
      </c>
    </row>
    <row r="20" spans="1:24" ht="14.1" customHeight="1">
      <c r="A20" s="79"/>
      <c r="B20" s="80"/>
      <c r="C20" s="81"/>
      <c r="D20" s="82"/>
      <c r="E20" s="82"/>
      <c r="F20" s="83"/>
      <c r="G20" s="84"/>
      <c r="H20" s="85"/>
      <c r="I20" s="86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8"/>
      <c r="X20" s="89">
        <f t="shared" si="0"/>
        <v>0</v>
      </c>
    </row>
    <row r="21" spans="1:24" ht="14.1" customHeight="1">
      <c r="A21" s="79"/>
      <c r="B21" s="80"/>
      <c r="C21" s="81"/>
      <c r="D21" s="82"/>
      <c r="E21" s="82"/>
      <c r="F21" s="83"/>
      <c r="G21" s="84"/>
      <c r="H21" s="85"/>
      <c r="I21" s="86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8"/>
      <c r="X21" s="89">
        <f t="shared" si="0"/>
        <v>0</v>
      </c>
    </row>
    <row r="22" spans="1:24" ht="14.1" customHeight="1">
      <c r="A22" s="79"/>
      <c r="B22" s="80"/>
      <c r="C22" s="81"/>
      <c r="D22" s="82"/>
      <c r="E22" s="82"/>
      <c r="F22" s="83"/>
      <c r="G22" s="84"/>
      <c r="H22" s="85"/>
      <c r="I22" s="86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8"/>
      <c r="X22" s="89">
        <f t="shared" si="0"/>
        <v>0</v>
      </c>
    </row>
    <row r="23" spans="1:24" ht="14.1" customHeight="1">
      <c r="A23" s="79"/>
      <c r="B23" s="80"/>
      <c r="C23" s="81"/>
      <c r="D23" s="82"/>
      <c r="E23" s="82"/>
      <c r="F23" s="83"/>
      <c r="G23" s="84"/>
      <c r="H23" s="85"/>
      <c r="I23" s="86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8"/>
      <c r="X23" s="89">
        <f t="shared" si="0"/>
        <v>0</v>
      </c>
    </row>
    <row r="24" spans="1:24" ht="14.1" customHeight="1">
      <c r="A24" s="79"/>
      <c r="B24" s="80"/>
      <c r="C24" s="81"/>
      <c r="D24" s="82"/>
      <c r="E24" s="82"/>
      <c r="F24" s="83"/>
      <c r="G24" s="84"/>
      <c r="H24" s="85"/>
      <c r="I24" s="86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8"/>
      <c r="X24" s="89">
        <f t="shared" si="0"/>
        <v>0</v>
      </c>
    </row>
    <row r="25" spans="1:24" ht="14.1" customHeight="1">
      <c r="A25" s="79"/>
      <c r="B25" s="80"/>
      <c r="C25" s="81"/>
      <c r="D25" s="82"/>
      <c r="E25" s="82"/>
      <c r="F25" s="83"/>
      <c r="G25" s="84"/>
      <c r="H25" s="85"/>
      <c r="I25" s="86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8"/>
      <c r="X25" s="89">
        <f t="shared" ref="X25:X37" si="3">SUM(I25:W25)</f>
        <v>0</v>
      </c>
    </row>
    <row r="26" spans="1:24" ht="14.1" customHeight="1">
      <c r="A26" s="79"/>
      <c r="B26" s="80"/>
      <c r="C26" s="81"/>
      <c r="D26" s="82"/>
      <c r="E26" s="82"/>
      <c r="F26" s="83"/>
      <c r="G26" s="84"/>
      <c r="H26" s="85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8"/>
      <c r="X26" s="89">
        <f t="shared" si="3"/>
        <v>0</v>
      </c>
    </row>
    <row r="27" spans="1:24" ht="14.1" customHeight="1">
      <c r="A27" s="79"/>
      <c r="B27" s="80"/>
      <c r="C27" s="81"/>
      <c r="D27" s="82"/>
      <c r="E27" s="82"/>
      <c r="F27" s="83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8"/>
      <c r="X27" s="89">
        <f t="shared" si="3"/>
        <v>0</v>
      </c>
    </row>
    <row r="28" spans="1:24" ht="14.1" customHeight="1">
      <c r="A28" s="79"/>
      <c r="B28" s="80"/>
      <c r="C28" s="81"/>
      <c r="D28" s="82"/>
      <c r="E28" s="82"/>
      <c r="F28" s="83"/>
      <c r="G28" s="84"/>
      <c r="H28" s="85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8"/>
      <c r="X28" s="89">
        <f t="shared" si="3"/>
        <v>0</v>
      </c>
    </row>
    <row r="29" spans="1:24" ht="14.1" customHeight="1">
      <c r="A29" s="79"/>
      <c r="B29" s="80"/>
      <c r="C29" s="81"/>
      <c r="D29" s="82"/>
      <c r="E29" s="82"/>
      <c r="F29" s="83"/>
      <c r="G29" s="84"/>
      <c r="H29" s="85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8"/>
      <c r="X29" s="89">
        <f t="shared" si="3"/>
        <v>0</v>
      </c>
    </row>
    <row r="30" spans="1:24" ht="14.1" customHeight="1">
      <c r="A30" s="79"/>
      <c r="B30" s="80"/>
      <c r="C30" s="81"/>
      <c r="D30" s="82"/>
      <c r="E30" s="82"/>
      <c r="F30" s="83"/>
      <c r="G30" s="84"/>
      <c r="H30" s="85"/>
      <c r="I30" s="86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8"/>
      <c r="X30" s="89">
        <f t="shared" si="3"/>
        <v>0</v>
      </c>
    </row>
    <row r="31" spans="1:24" ht="14.1" customHeight="1">
      <c r="A31" s="79"/>
      <c r="B31" s="80"/>
      <c r="C31" s="81"/>
      <c r="D31" s="82"/>
      <c r="E31" s="82"/>
      <c r="F31" s="83"/>
      <c r="G31" s="84"/>
      <c r="H31" s="85"/>
      <c r="I31" s="86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8"/>
      <c r="X31" s="89">
        <f t="shared" si="3"/>
        <v>0</v>
      </c>
    </row>
    <row r="32" spans="1:24" ht="14.1" customHeight="1">
      <c r="A32" s="79"/>
      <c r="B32" s="80"/>
      <c r="C32" s="81"/>
      <c r="D32" s="82"/>
      <c r="E32" s="82"/>
      <c r="F32" s="83"/>
      <c r="G32" s="84"/>
      <c r="H32" s="85"/>
      <c r="I32" s="86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8"/>
      <c r="X32" s="89">
        <f t="shared" si="3"/>
        <v>0</v>
      </c>
    </row>
    <row r="33" spans="1:24" ht="14.1" customHeight="1">
      <c r="A33" s="79"/>
      <c r="B33" s="80"/>
      <c r="C33" s="81"/>
      <c r="D33" s="82"/>
      <c r="E33" s="82"/>
      <c r="F33" s="83"/>
      <c r="G33" s="84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8"/>
      <c r="X33" s="89">
        <f t="shared" si="3"/>
        <v>0</v>
      </c>
    </row>
    <row r="34" spans="1:24" ht="14.1" customHeight="1">
      <c r="A34" s="79"/>
      <c r="B34" s="80"/>
      <c r="C34" s="81"/>
      <c r="D34" s="82"/>
      <c r="E34" s="82"/>
      <c r="F34" s="83"/>
      <c r="G34" s="84"/>
      <c r="H34" s="85"/>
      <c r="I34" s="86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8"/>
      <c r="X34" s="89">
        <f t="shared" si="3"/>
        <v>0</v>
      </c>
    </row>
    <row r="35" spans="1:24" ht="14.1" customHeight="1">
      <c r="A35" s="79"/>
      <c r="B35" s="80"/>
      <c r="C35" s="81"/>
      <c r="D35" s="82"/>
      <c r="E35" s="82"/>
      <c r="F35" s="83"/>
      <c r="G35" s="84"/>
      <c r="H35" s="85"/>
      <c r="I35" s="86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8"/>
      <c r="X35" s="89">
        <f t="shared" si="3"/>
        <v>0</v>
      </c>
    </row>
    <row r="36" spans="1:24" ht="14.1" customHeight="1">
      <c r="A36" s="79"/>
      <c r="B36" s="80"/>
      <c r="C36" s="81"/>
      <c r="D36" s="82"/>
      <c r="E36" s="82"/>
      <c r="F36" s="83"/>
      <c r="G36" s="84"/>
      <c r="H36" s="85"/>
      <c r="I36" s="86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8"/>
      <c r="X36" s="89">
        <f t="shared" si="3"/>
        <v>0</v>
      </c>
    </row>
    <row r="37" spans="1:24" ht="14.1" customHeight="1">
      <c r="A37" s="79"/>
      <c r="B37" s="80"/>
      <c r="C37" s="81"/>
      <c r="D37" s="82"/>
      <c r="E37" s="82"/>
      <c r="F37" s="83"/>
      <c r="G37" s="84"/>
      <c r="H37" s="85"/>
      <c r="I37" s="86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8"/>
      <c r="X37" s="89">
        <f t="shared" si="3"/>
        <v>0</v>
      </c>
    </row>
    <row r="38" spans="1:24" ht="14.1" customHeight="1">
      <c r="A38" s="79" t="s">
        <v>22</v>
      </c>
      <c r="B38" s="80"/>
      <c r="C38" s="81"/>
      <c r="D38" s="82"/>
      <c r="E38" s="82"/>
      <c r="F38" s="83"/>
      <c r="G38" s="84"/>
      <c r="H38" s="85"/>
      <c r="I38" s="86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8"/>
      <c r="X38" s="89">
        <f t="shared" ref="X38:X39" si="4">SUM(I38:W38)</f>
        <v>0</v>
      </c>
    </row>
    <row r="39" spans="1:24" ht="14.1" customHeight="1">
      <c r="A39" s="79"/>
      <c r="B39" s="80" t="s">
        <v>23</v>
      </c>
      <c r="C39" s="81"/>
      <c r="D39" s="82"/>
      <c r="E39" s="82"/>
      <c r="F39" s="83"/>
      <c r="G39" s="84"/>
      <c r="H39" s="85"/>
      <c r="I39" s="86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8"/>
      <c r="X39" s="89">
        <f t="shared" si="4"/>
        <v>0</v>
      </c>
    </row>
    <row r="40" spans="1:24" ht="14.1" customHeight="1">
      <c r="A40" s="79"/>
      <c r="B40" s="80"/>
      <c r="C40" s="81" t="s">
        <v>94</v>
      </c>
      <c r="D40" s="82"/>
      <c r="E40" s="82"/>
      <c r="F40" s="83"/>
      <c r="G40" s="84"/>
      <c r="H40" s="85"/>
      <c r="I40" s="86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8"/>
      <c r="X40" s="89">
        <f t="shared" si="0"/>
        <v>0</v>
      </c>
    </row>
    <row r="41" spans="1:24" ht="14.1" customHeight="1">
      <c r="A41" s="79"/>
      <c r="B41" s="80"/>
      <c r="C41" s="81"/>
      <c r="D41" s="82" t="s">
        <v>30</v>
      </c>
      <c r="E41" s="82" t="s">
        <v>31</v>
      </c>
      <c r="F41" s="83">
        <v>20</v>
      </c>
      <c r="G41" s="84" t="s">
        <v>32</v>
      </c>
      <c r="H41" s="85">
        <v>0</v>
      </c>
      <c r="I41" s="86">
        <v>2.8</v>
      </c>
      <c r="J41" s="87">
        <v>0.5</v>
      </c>
      <c r="K41" s="87">
        <v>0.6</v>
      </c>
      <c r="L41" s="87">
        <v>16.7</v>
      </c>
      <c r="M41" s="87">
        <v>1</v>
      </c>
      <c r="N41" s="87">
        <v>0.3</v>
      </c>
      <c r="O41" s="87">
        <v>2.2000000000000002</v>
      </c>
      <c r="P41" s="87">
        <v>2.2000000000000002</v>
      </c>
      <c r="Q41" s="87">
        <v>6.3</v>
      </c>
      <c r="R41" s="87">
        <v>0.1</v>
      </c>
      <c r="S41" s="87">
        <v>0.4</v>
      </c>
      <c r="T41" s="87">
        <v>0.6</v>
      </c>
      <c r="U41" s="87">
        <v>2.7</v>
      </c>
      <c r="V41" s="87">
        <v>2.6</v>
      </c>
      <c r="W41" s="88">
        <v>11.1</v>
      </c>
      <c r="X41" s="89">
        <f t="shared" si="0"/>
        <v>50.1</v>
      </c>
    </row>
    <row r="42" spans="1:24" ht="14.1" customHeight="1">
      <c r="A42" s="79"/>
      <c r="B42" s="80"/>
      <c r="C42" s="81"/>
      <c r="D42" s="82"/>
      <c r="E42" s="82"/>
      <c r="F42" s="83"/>
      <c r="G42" s="84"/>
      <c r="H42" s="85" t="s">
        <v>33</v>
      </c>
      <c r="I42" s="86">
        <v>0.6</v>
      </c>
      <c r="J42" s="87">
        <v>0.6</v>
      </c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8"/>
      <c r="X42" s="89">
        <f t="shared" si="0"/>
        <v>1.2</v>
      </c>
    </row>
    <row r="43" spans="1:24" ht="14.1" customHeight="1">
      <c r="A43" s="79"/>
      <c r="B43" s="80"/>
      <c r="C43" s="81"/>
      <c r="D43" s="82"/>
      <c r="E43" s="82"/>
      <c r="F43" s="83">
        <v>25</v>
      </c>
      <c r="G43" s="84" t="s">
        <v>32</v>
      </c>
      <c r="H43" s="85">
        <v>0</v>
      </c>
      <c r="I43" s="86">
        <v>3.4</v>
      </c>
      <c r="J43" s="87">
        <v>0.6</v>
      </c>
      <c r="K43" s="87">
        <v>13.2</v>
      </c>
      <c r="L43" s="87">
        <v>0.9</v>
      </c>
      <c r="M43" s="87">
        <v>1.6</v>
      </c>
      <c r="N43" s="87">
        <v>1.8</v>
      </c>
      <c r="O43" s="87">
        <v>1.9</v>
      </c>
      <c r="P43" s="87">
        <v>2.1</v>
      </c>
      <c r="Q43" s="87">
        <v>0.4</v>
      </c>
      <c r="R43" s="87">
        <v>1.8</v>
      </c>
      <c r="S43" s="87">
        <v>2</v>
      </c>
      <c r="T43" s="87">
        <v>2.7</v>
      </c>
      <c r="U43" s="87">
        <v>15.5</v>
      </c>
      <c r="V43" s="87">
        <v>10.1</v>
      </c>
      <c r="W43" s="88"/>
      <c r="X43" s="89">
        <f t="shared" si="0"/>
        <v>58</v>
      </c>
    </row>
    <row r="44" spans="1:24" ht="14.1" customHeight="1">
      <c r="A44" s="79"/>
      <c r="B44" s="80"/>
      <c r="C44" s="81"/>
      <c r="D44" s="82"/>
      <c r="E44" s="82"/>
      <c r="F44" s="83"/>
      <c r="G44" s="84"/>
      <c r="H44" s="85"/>
      <c r="I44" s="86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8"/>
      <c r="X44" s="89">
        <f t="shared" ref="X44:X45" si="5">SUM(I44:W44)</f>
        <v>0</v>
      </c>
    </row>
    <row r="45" spans="1:24" ht="14.1" customHeight="1">
      <c r="A45" s="79"/>
      <c r="B45" s="80"/>
      <c r="C45" s="81"/>
      <c r="D45" s="82"/>
      <c r="E45" s="82"/>
      <c r="F45" s="83"/>
      <c r="G45" s="84"/>
      <c r="H45" s="85"/>
      <c r="I45" s="86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8"/>
      <c r="X45" s="89">
        <f t="shared" si="5"/>
        <v>0</v>
      </c>
    </row>
    <row r="46" spans="1:24" ht="14.1" customHeight="1">
      <c r="A46" s="79"/>
      <c r="B46" s="80"/>
      <c r="C46" s="81"/>
      <c r="D46" s="82" t="s">
        <v>44</v>
      </c>
      <c r="E46" s="82" t="s">
        <v>45</v>
      </c>
      <c r="F46" s="83">
        <v>25</v>
      </c>
      <c r="G46" s="84">
        <v>0</v>
      </c>
      <c r="H46" s="85">
        <v>0</v>
      </c>
      <c r="I46" s="86">
        <v>2</v>
      </c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8"/>
      <c r="X46" s="89">
        <f t="shared" si="0"/>
        <v>2</v>
      </c>
    </row>
    <row r="47" spans="1:24" ht="14.1" customHeight="1">
      <c r="A47" s="79"/>
      <c r="B47" s="80"/>
      <c r="C47" s="81"/>
      <c r="D47" s="82" t="s">
        <v>46</v>
      </c>
      <c r="E47" s="82" t="s">
        <v>37</v>
      </c>
      <c r="F47" s="83">
        <v>25</v>
      </c>
      <c r="G47" s="84">
        <v>0</v>
      </c>
      <c r="H47" s="85">
        <v>0</v>
      </c>
      <c r="I47" s="86">
        <v>2</v>
      </c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8"/>
      <c r="X47" s="89">
        <f t="shared" si="0"/>
        <v>2</v>
      </c>
    </row>
    <row r="48" spans="1:24" ht="14.1" customHeight="1">
      <c r="A48" s="79"/>
      <c r="B48" s="80"/>
      <c r="C48" s="81"/>
      <c r="D48" s="82" t="s">
        <v>39</v>
      </c>
      <c r="E48" s="82">
        <v>0</v>
      </c>
      <c r="F48" s="83">
        <v>25</v>
      </c>
      <c r="G48" s="84">
        <v>0</v>
      </c>
      <c r="H48" s="85">
        <v>0</v>
      </c>
      <c r="I48" s="86">
        <v>2</v>
      </c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8"/>
      <c r="X48" s="89">
        <f t="shared" ref="X48:X56" si="6">SUM(I48:W48)</f>
        <v>2</v>
      </c>
    </row>
    <row r="49" spans="1:24" ht="14.1" customHeight="1">
      <c r="A49" s="79"/>
      <c r="B49" s="80"/>
      <c r="C49" s="81"/>
      <c r="D49" s="82" t="s">
        <v>29</v>
      </c>
      <c r="E49" s="82">
        <v>0</v>
      </c>
      <c r="F49" s="83">
        <v>25</v>
      </c>
      <c r="G49" s="84">
        <v>0</v>
      </c>
      <c r="H49" s="85">
        <v>0</v>
      </c>
      <c r="I49" s="86">
        <v>2</v>
      </c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8"/>
      <c r="X49" s="89">
        <f t="shared" si="6"/>
        <v>2</v>
      </c>
    </row>
    <row r="50" spans="1:24" ht="14.1" customHeight="1">
      <c r="A50" s="79"/>
      <c r="B50" s="80"/>
      <c r="C50" s="81"/>
      <c r="D50" s="82"/>
      <c r="E50" s="82"/>
      <c r="F50" s="83"/>
      <c r="G50" s="84"/>
      <c r="H50" s="85"/>
      <c r="I50" s="86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8"/>
      <c r="X50" s="89">
        <f t="shared" si="6"/>
        <v>0</v>
      </c>
    </row>
    <row r="51" spans="1:24" ht="14.1" customHeight="1">
      <c r="A51" s="79"/>
      <c r="B51" s="80"/>
      <c r="C51" s="81"/>
      <c r="D51" s="82"/>
      <c r="E51" s="82"/>
      <c r="F51" s="83"/>
      <c r="G51" s="84"/>
      <c r="H51" s="85"/>
      <c r="I51" s="86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8"/>
      <c r="X51" s="89">
        <f t="shared" si="6"/>
        <v>0</v>
      </c>
    </row>
    <row r="52" spans="1:24" ht="14.1" customHeight="1">
      <c r="A52" s="79"/>
      <c r="B52" s="80"/>
      <c r="C52" s="81"/>
      <c r="D52" s="82" t="s">
        <v>27</v>
      </c>
      <c r="E52" s="82" t="s">
        <v>28</v>
      </c>
      <c r="F52" s="83">
        <v>20</v>
      </c>
      <c r="G52" s="84">
        <v>0</v>
      </c>
      <c r="H52" s="85">
        <v>0</v>
      </c>
      <c r="I52" s="86">
        <v>1</v>
      </c>
      <c r="J52" s="87">
        <v>1</v>
      </c>
      <c r="K52" s="87">
        <v>1</v>
      </c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8"/>
      <c r="X52" s="89">
        <f t="shared" si="6"/>
        <v>3</v>
      </c>
    </row>
    <row r="53" spans="1:24" ht="14.1" customHeight="1">
      <c r="A53" s="79"/>
      <c r="B53" s="80"/>
      <c r="C53" s="81"/>
      <c r="D53" s="82"/>
      <c r="E53" s="82"/>
      <c r="F53" s="83">
        <v>25</v>
      </c>
      <c r="G53" s="84">
        <v>0</v>
      </c>
      <c r="H53" s="85">
        <v>0</v>
      </c>
      <c r="I53" s="86">
        <v>1</v>
      </c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8"/>
      <c r="X53" s="89">
        <f t="shared" si="6"/>
        <v>1</v>
      </c>
    </row>
    <row r="54" spans="1:24" ht="14.1" customHeight="1">
      <c r="A54" s="79"/>
      <c r="B54" s="80"/>
      <c r="C54" s="81"/>
      <c r="D54" s="82" t="s">
        <v>35</v>
      </c>
      <c r="E54" s="82">
        <v>0</v>
      </c>
      <c r="F54" s="83">
        <v>20</v>
      </c>
      <c r="G54" s="84">
        <v>0</v>
      </c>
      <c r="H54" s="85">
        <v>0</v>
      </c>
      <c r="I54" s="86">
        <v>1</v>
      </c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8"/>
      <c r="X54" s="89">
        <f t="shared" si="6"/>
        <v>1</v>
      </c>
    </row>
    <row r="55" spans="1:24" ht="14.1" customHeight="1">
      <c r="A55" s="79"/>
      <c r="B55" s="80"/>
      <c r="C55" s="81"/>
      <c r="D55" s="82"/>
      <c r="E55" s="82"/>
      <c r="F55" s="83">
        <v>25</v>
      </c>
      <c r="G55" s="84">
        <v>0</v>
      </c>
      <c r="H55" s="85">
        <v>0</v>
      </c>
      <c r="I55" s="86">
        <v>1</v>
      </c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8"/>
      <c r="X55" s="89">
        <f t="shared" si="6"/>
        <v>1</v>
      </c>
    </row>
    <row r="56" spans="1:24" ht="14.1" customHeight="1">
      <c r="A56" s="79"/>
      <c r="B56" s="80"/>
      <c r="C56" s="81"/>
      <c r="D56" s="82" t="s">
        <v>40</v>
      </c>
      <c r="E56" s="82" t="s">
        <v>41</v>
      </c>
      <c r="F56" s="83">
        <v>0</v>
      </c>
      <c r="G56" s="84">
        <v>0</v>
      </c>
      <c r="H56" s="85">
        <v>0</v>
      </c>
      <c r="I56" s="86">
        <v>1</v>
      </c>
      <c r="J56" s="87">
        <v>1</v>
      </c>
      <c r="K56" s="87">
        <v>1</v>
      </c>
      <c r="L56" s="87">
        <v>1</v>
      </c>
      <c r="M56" s="87">
        <v>1</v>
      </c>
      <c r="N56" s="87">
        <v>1</v>
      </c>
      <c r="O56" s="87">
        <v>1</v>
      </c>
      <c r="P56" s="87"/>
      <c r="Q56" s="87"/>
      <c r="R56" s="87"/>
      <c r="S56" s="87"/>
      <c r="T56" s="87"/>
      <c r="U56" s="87"/>
      <c r="V56" s="87"/>
      <c r="W56" s="88"/>
      <c r="X56" s="89">
        <f t="shared" si="6"/>
        <v>7</v>
      </c>
    </row>
    <row r="57" spans="1:24" ht="14.1" customHeight="1">
      <c r="A57" s="79"/>
      <c r="B57" s="80"/>
      <c r="C57" s="81"/>
      <c r="D57" s="82"/>
      <c r="E57" s="82"/>
      <c r="F57" s="83"/>
      <c r="G57" s="84"/>
      <c r="H57" s="85"/>
      <c r="I57" s="86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8"/>
      <c r="X57" s="89">
        <f t="shared" si="0"/>
        <v>0</v>
      </c>
    </row>
    <row r="58" spans="1:24" ht="14.1" customHeight="1">
      <c r="A58" s="79"/>
      <c r="B58" s="80"/>
      <c r="C58" s="81"/>
      <c r="D58" s="82"/>
      <c r="E58" s="82"/>
      <c r="F58" s="83"/>
      <c r="G58" s="84"/>
      <c r="H58" s="85"/>
      <c r="I58" s="86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8"/>
      <c r="X58" s="89">
        <f t="shared" si="0"/>
        <v>0</v>
      </c>
    </row>
    <row r="59" spans="1:24" ht="14.1" customHeight="1">
      <c r="A59" s="79"/>
      <c r="B59" s="80"/>
      <c r="C59" s="81"/>
      <c r="D59" s="82" t="s">
        <v>36</v>
      </c>
      <c r="E59" s="82" t="s">
        <v>37</v>
      </c>
      <c r="F59" s="83">
        <v>0</v>
      </c>
      <c r="G59" s="84">
        <v>0</v>
      </c>
      <c r="H59" s="85">
        <v>0</v>
      </c>
      <c r="I59" s="86">
        <v>1</v>
      </c>
      <c r="J59" s="87">
        <v>1</v>
      </c>
      <c r="K59" s="87">
        <v>1</v>
      </c>
      <c r="L59" s="87">
        <v>1</v>
      </c>
      <c r="M59" s="87">
        <v>1</v>
      </c>
      <c r="N59" s="87">
        <v>1</v>
      </c>
      <c r="O59" s="87">
        <v>1</v>
      </c>
      <c r="P59" s="87">
        <v>1</v>
      </c>
      <c r="Q59" s="87">
        <v>1</v>
      </c>
      <c r="R59" s="87">
        <v>1</v>
      </c>
      <c r="S59" s="87"/>
      <c r="T59" s="87"/>
      <c r="U59" s="87"/>
      <c r="V59" s="87"/>
      <c r="W59" s="88"/>
      <c r="X59" s="89">
        <f>SUM(I59:W59)</f>
        <v>10</v>
      </c>
    </row>
    <row r="60" spans="1:24" ht="14.1" customHeight="1">
      <c r="A60" s="79"/>
      <c r="B60" s="80"/>
      <c r="C60" s="81"/>
      <c r="D60" s="82"/>
      <c r="E60" s="82" t="s">
        <v>38</v>
      </c>
      <c r="F60" s="83">
        <v>0</v>
      </c>
      <c r="G60" s="84">
        <v>0</v>
      </c>
      <c r="H60" s="85">
        <v>0</v>
      </c>
      <c r="I60" s="86">
        <v>1</v>
      </c>
      <c r="J60" s="87">
        <v>1</v>
      </c>
      <c r="K60" s="87">
        <v>1</v>
      </c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8"/>
      <c r="X60" s="89">
        <f>SUM(I60:W60)</f>
        <v>3</v>
      </c>
    </row>
    <row r="61" spans="1:24" ht="14.1" customHeight="1">
      <c r="A61" s="79"/>
      <c r="B61" s="80"/>
      <c r="C61" s="81"/>
      <c r="D61" s="82"/>
      <c r="E61" s="82"/>
      <c r="F61" s="83"/>
      <c r="G61" s="84"/>
      <c r="H61" s="85"/>
      <c r="I61" s="86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8"/>
      <c r="X61" s="89">
        <f t="shared" si="0"/>
        <v>0</v>
      </c>
    </row>
    <row r="62" spans="1:24" ht="14.1" customHeight="1">
      <c r="A62" s="79"/>
      <c r="B62" s="80"/>
      <c r="C62" s="81"/>
      <c r="D62" s="82"/>
      <c r="E62" s="82"/>
      <c r="F62" s="83"/>
      <c r="G62" s="84"/>
      <c r="H62" s="85"/>
      <c r="I62" s="86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8"/>
      <c r="X62" s="89">
        <f t="shared" si="0"/>
        <v>0</v>
      </c>
    </row>
    <row r="63" spans="1:24" ht="14.1" customHeight="1">
      <c r="A63" s="79"/>
      <c r="B63" s="80"/>
      <c r="C63" s="81"/>
      <c r="D63" s="82"/>
      <c r="E63" s="82"/>
      <c r="F63" s="83"/>
      <c r="G63" s="84"/>
      <c r="H63" s="85"/>
      <c r="I63" s="86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8"/>
      <c r="X63" s="89">
        <f t="shared" si="0"/>
        <v>0</v>
      </c>
    </row>
    <row r="64" spans="1:24" ht="14.1" customHeight="1">
      <c r="A64" s="79"/>
      <c r="B64" s="80"/>
      <c r="C64" s="81"/>
      <c r="D64" s="82"/>
      <c r="E64" s="82"/>
      <c r="F64" s="83"/>
      <c r="G64" s="84"/>
      <c r="H64" s="85"/>
      <c r="I64" s="86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8"/>
      <c r="X64" s="89">
        <f t="shared" ref="X64:X70" si="7">SUM(I64:W64)</f>
        <v>0</v>
      </c>
    </row>
    <row r="65" spans="1:24" ht="14.1" customHeight="1">
      <c r="A65" s="79"/>
      <c r="B65" s="80"/>
      <c r="C65" s="81"/>
      <c r="D65" s="82"/>
      <c r="E65" s="82"/>
      <c r="F65" s="83"/>
      <c r="G65" s="84"/>
      <c r="H65" s="85"/>
      <c r="I65" s="86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8"/>
      <c r="X65" s="89">
        <f t="shared" si="7"/>
        <v>0</v>
      </c>
    </row>
    <row r="66" spans="1:24" ht="14.1" customHeight="1">
      <c r="A66" s="79"/>
      <c r="B66" s="80"/>
      <c r="C66" s="81"/>
      <c r="D66" s="82"/>
      <c r="E66" s="82"/>
      <c r="F66" s="83"/>
      <c r="G66" s="84"/>
      <c r="H66" s="85"/>
      <c r="I66" s="86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8"/>
      <c r="X66" s="89">
        <f t="shared" si="7"/>
        <v>0</v>
      </c>
    </row>
    <row r="67" spans="1:24" ht="14.1" customHeight="1">
      <c r="A67" s="79"/>
      <c r="B67" s="80"/>
      <c r="C67" s="81"/>
      <c r="D67" s="82"/>
      <c r="E67" s="82"/>
      <c r="F67" s="83"/>
      <c r="G67" s="84"/>
      <c r="H67" s="85"/>
      <c r="I67" s="86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8"/>
      <c r="X67" s="89">
        <f t="shared" si="7"/>
        <v>0</v>
      </c>
    </row>
    <row r="68" spans="1:24" ht="14.1" customHeight="1">
      <c r="A68" s="79"/>
      <c r="B68" s="80"/>
      <c r="C68" s="81"/>
      <c r="D68" s="82"/>
      <c r="E68" s="82"/>
      <c r="F68" s="83"/>
      <c r="G68" s="84"/>
      <c r="H68" s="85"/>
      <c r="I68" s="86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8"/>
      <c r="X68" s="89">
        <f t="shared" si="7"/>
        <v>0</v>
      </c>
    </row>
    <row r="69" spans="1:24" ht="14.1" customHeight="1">
      <c r="A69" s="79"/>
      <c r="B69" s="80"/>
      <c r="C69" s="81"/>
      <c r="D69" s="82"/>
      <c r="E69" s="82"/>
      <c r="F69" s="83"/>
      <c r="G69" s="84"/>
      <c r="H69" s="85"/>
      <c r="I69" s="86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8"/>
      <c r="X69" s="89">
        <f t="shared" si="7"/>
        <v>0</v>
      </c>
    </row>
    <row r="70" spans="1:24" ht="14.1" customHeight="1">
      <c r="A70" s="79"/>
      <c r="B70" s="80"/>
      <c r="C70" s="81"/>
      <c r="D70" s="82"/>
      <c r="E70" s="82"/>
      <c r="F70" s="83"/>
      <c r="G70" s="84"/>
      <c r="H70" s="85"/>
      <c r="I70" s="86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8"/>
      <c r="X70" s="89">
        <f t="shared" si="7"/>
        <v>0</v>
      </c>
    </row>
    <row r="71" spans="1:24" ht="14.1" customHeight="1">
      <c r="A71" s="79" t="s">
        <v>22</v>
      </c>
      <c r="B71" s="80"/>
      <c r="C71" s="81"/>
      <c r="D71" s="82"/>
      <c r="E71" s="82"/>
      <c r="F71" s="83"/>
      <c r="G71" s="84"/>
      <c r="H71" s="85"/>
      <c r="I71" s="86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8"/>
      <c r="X71" s="89">
        <f t="shared" si="0"/>
        <v>0</v>
      </c>
    </row>
    <row r="72" spans="1:24" ht="14.1" customHeight="1">
      <c r="A72" s="79"/>
      <c r="B72" s="80" t="s">
        <v>47</v>
      </c>
      <c r="C72" s="81"/>
      <c r="D72" s="82"/>
      <c r="E72" s="82"/>
      <c r="F72" s="83"/>
      <c r="G72" s="84"/>
      <c r="H72" s="85"/>
      <c r="I72" s="86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8"/>
      <c r="X72" s="89">
        <f t="shared" si="0"/>
        <v>0</v>
      </c>
    </row>
    <row r="73" spans="1:24" ht="14.1" customHeight="1">
      <c r="A73" s="79"/>
      <c r="B73" s="80"/>
      <c r="C73" s="81" t="s">
        <v>94</v>
      </c>
      <c r="D73" s="82"/>
      <c r="E73" s="82"/>
      <c r="F73" s="83"/>
      <c r="G73" s="84"/>
      <c r="H73" s="85"/>
      <c r="I73" s="86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8"/>
      <c r="X73" s="89">
        <f t="shared" si="0"/>
        <v>0</v>
      </c>
    </row>
    <row r="74" spans="1:24" ht="14.1" customHeight="1">
      <c r="A74" s="79"/>
      <c r="B74" s="80"/>
      <c r="C74" s="81"/>
      <c r="D74" s="82" t="s">
        <v>48</v>
      </c>
      <c r="E74" s="82" t="s">
        <v>49</v>
      </c>
      <c r="F74" s="83">
        <v>20</v>
      </c>
      <c r="G74" s="84" t="s">
        <v>0</v>
      </c>
      <c r="H74" s="85">
        <v>0</v>
      </c>
      <c r="I74" s="86">
        <v>0.2</v>
      </c>
      <c r="J74" s="87">
        <v>1.3</v>
      </c>
      <c r="K74" s="87">
        <v>0.5</v>
      </c>
      <c r="L74" s="87">
        <v>0.5</v>
      </c>
      <c r="M74" s="87">
        <v>0.5</v>
      </c>
      <c r="N74" s="87"/>
      <c r="O74" s="87"/>
      <c r="P74" s="87"/>
      <c r="Q74" s="87"/>
      <c r="R74" s="87"/>
      <c r="S74" s="87"/>
      <c r="T74" s="87"/>
      <c r="U74" s="87"/>
      <c r="V74" s="87"/>
      <c r="W74" s="88"/>
      <c r="X74" s="89">
        <f t="shared" si="0"/>
        <v>3</v>
      </c>
    </row>
    <row r="75" spans="1:24" ht="14.1" customHeight="1">
      <c r="A75" s="79"/>
      <c r="B75" s="80"/>
      <c r="C75" s="81"/>
      <c r="D75" s="82"/>
      <c r="E75" s="82"/>
      <c r="F75" s="83"/>
      <c r="G75" s="84" t="s">
        <v>50</v>
      </c>
      <c r="H75" s="85">
        <v>0</v>
      </c>
      <c r="I75" s="86">
        <v>4.5999999999999996</v>
      </c>
      <c r="J75" s="87">
        <v>0.3</v>
      </c>
      <c r="K75" s="87">
        <v>3.8</v>
      </c>
      <c r="L75" s="87">
        <v>0.9</v>
      </c>
      <c r="M75" s="87">
        <v>0.5</v>
      </c>
      <c r="N75" s="87">
        <v>0.5</v>
      </c>
      <c r="O75" s="87">
        <v>5.2</v>
      </c>
      <c r="P75" s="87">
        <v>0.4</v>
      </c>
      <c r="Q75" s="87">
        <v>0.4</v>
      </c>
      <c r="R75" s="87">
        <v>0.5</v>
      </c>
      <c r="S75" s="87">
        <v>0.5</v>
      </c>
      <c r="T75" s="87">
        <v>0.5</v>
      </c>
      <c r="U75" s="87">
        <v>0.5</v>
      </c>
      <c r="V75" s="87">
        <v>0.4</v>
      </c>
      <c r="W75" s="88"/>
      <c r="X75" s="89">
        <f t="shared" si="0"/>
        <v>18.999999999999996</v>
      </c>
    </row>
    <row r="76" spans="1:24" ht="14.1" customHeight="1">
      <c r="A76" s="79"/>
      <c r="B76" s="80"/>
      <c r="C76" s="81"/>
      <c r="D76" s="82"/>
      <c r="E76" s="82"/>
      <c r="F76" s="83">
        <v>25</v>
      </c>
      <c r="G76" s="84" t="s">
        <v>0</v>
      </c>
      <c r="H76" s="85">
        <v>0</v>
      </c>
      <c r="I76" s="86">
        <v>3.3</v>
      </c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89">
        <f t="shared" si="0"/>
        <v>3.3</v>
      </c>
    </row>
    <row r="77" spans="1:24" ht="14.1" customHeight="1">
      <c r="A77" s="79"/>
      <c r="B77" s="80"/>
      <c r="C77" s="81"/>
      <c r="D77" s="82"/>
      <c r="E77" s="82"/>
      <c r="F77" s="83"/>
      <c r="G77" s="84" t="s">
        <v>50</v>
      </c>
      <c r="H77" s="85">
        <v>0</v>
      </c>
      <c r="I77" s="86">
        <v>0.4</v>
      </c>
      <c r="J77" s="87">
        <v>0.4</v>
      </c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8"/>
      <c r="X77" s="89">
        <f t="shared" si="0"/>
        <v>0.8</v>
      </c>
    </row>
    <row r="78" spans="1:24" ht="14.1" customHeight="1">
      <c r="A78" s="79"/>
      <c r="B78" s="80"/>
      <c r="C78" s="81"/>
      <c r="D78" s="82"/>
      <c r="E78" s="82"/>
      <c r="F78" s="83"/>
      <c r="G78" s="84"/>
      <c r="H78" s="85"/>
      <c r="I78" s="86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89">
        <f t="shared" ref="X78:X79" si="8">SUM(I78:W78)</f>
        <v>0</v>
      </c>
    </row>
    <row r="79" spans="1:24" ht="14.1" customHeight="1">
      <c r="A79" s="79"/>
      <c r="B79" s="80"/>
      <c r="C79" s="81"/>
      <c r="D79" s="82"/>
      <c r="E79" s="82"/>
      <c r="F79" s="83"/>
      <c r="G79" s="84"/>
      <c r="H79" s="85"/>
      <c r="I79" s="86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8"/>
      <c r="X79" s="89">
        <f t="shared" si="8"/>
        <v>0</v>
      </c>
    </row>
    <row r="80" spans="1:24" ht="14.1" customHeight="1">
      <c r="A80" s="79"/>
      <c r="B80" s="80"/>
      <c r="C80" s="81"/>
      <c r="D80" s="82" t="s">
        <v>29</v>
      </c>
      <c r="E80" s="82">
        <v>0</v>
      </c>
      <c r="F80" s="83">
        <v>15</v>
      </c>
      <c r="G80" s="84">
        <v>0</v>
      </c>
      <c r="H80" s="85">
        <v>0</v>
      </c>
      <c r="I80" s="86">
        <v>1</v>
      </c>
      <c r="J80" s="87">
        <v>2</v>
      </c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89">
        <f t="shared" si="0"/>
        <v>3</v>
      </c>
    </row>
    <row r="81" spans="1:24" ht="14.1" customHeight="1">
      <c r="A81" s="79"/>
      <c r="B81" s="80"/>
      <c r="C81" s="81"/>
      <c r="D81" s="82"/>
      <c r="E81" s="82"/>
      <c r="F81" s="83"/>
      <c r="G81" s="84"/>
      <c r="H81" s="85"/>
      <c r="I81" s="86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8"/>
      <c r="X81" s="89">
        <f t="shared" si="0"/>
        <v>0</v>
      </c>
    </row>
    <row r="82" spans="1:24" ht="14.1" customHeight="1">
      <c r="A82" s="79"/>
      <c r="B82" s="80"/>
      <c r="C82" s="81"/>
      <c r="D82" s="82"/>
      <c r="E82" s="82"/>
      <c r="F82" s="83"/>
      <c r="G82" s="84"/>
      <c r="H82" s="85"/>
      <c r="I82" s="86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89">
        <f t="shared" si="0"/>
        <v>0</v>
      </c>
    </row>
    <row r="83" spans="1:24" ht="14.1" customHeight="1">
      <c r="A83" s="79"/>
      <c r="B83" s="80"/>
      <c r="C83" s="81"/>
      <c r="D83" s="82"/>
      <c r="E83" s="82"/>
      <c r="F83" s="83"/>
      <c r="G83" s="84"/>
      <c r="H83" s="85"/>
      <c r="I83" s="86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8"/>
      <c r="X83" s="89">
        <f t="shared" si="0"/>
        <v>0</v>
      </c>
    </row>
    <row r="84" spans="1:24" ht="14.1" customHeight="1">
      <c r="A84" s="79"/>
      <c r="B84" s="80"/>
      <c r="C84" s="81"/>
      <c r="D84" s="82"/>
      <c r="E84" s="82"/>
      <c r="F84" s="83"/>
      <c r="G84" s="84"/>
      <c r="H84" s="85"/>
      <c r="I84" s="86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8"/>
      <c r="X84" s="89">
        <f t="shared" si="0"/>
        <v>0</v>
      </c>
    </row>
    <row r="85" spans="1:24" ht="14.1" customHeight="1">
      <c r="A85" s="79"/>
      <c r="B85" s="80"/>
      <c r="C85" s="81"/>
      <c r="D85" s="82"/>
      <c r="E85" s="82"/>
      <c r="F85" s="83"/>
      <c r="G85" s="84"/>
      <c r="H85" s="85"/>
      <c r="I85" s="86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8"/>
      <c r="X85" s="89">
        <f t="shared" si="0"/>
        <v>0</v>
      </c>
    </row>
    <row r="86" spans="1:24" ht="14.1" customHeight="1">
      <c r="A86" s="79"/>
      <c r="B86" s="80"/>
      <c r="C86" s="81"/>
      <c r="D86" s="82"/>
      <c r="E86" s="82"/>
      <c r="F86" s="83"/>
      <c r="G86" s="84"/>
      <c r="H86" s="85"/>
      <c r="I86" s="86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8"/>
      <c r="X86" s="89">
        <f t="shared" si="0"/>
        <v>0</v>
      </c>
    </row>
    <row r="87" spans="1:24" ht="14.1" customHeight="1">
      <c r="A87" s="79"/>
      <c r="B87" s="80"/>
      <c r="C87" s="81"/>
      <c r="D87" s="82"/>
      <c r="E87" s="82"/>
      <c r="F87" s="83"/>
      <c r="G87" s="84"/>
      <c r="H87" s="85"/>
      <c r="I87" s="86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8"/>
      <c r="X87" s="89">
        <f t="shared" si="0"/>
        <v>0</v>
      </c>
    </row>
    <row r="88" spans="1:24" ht="14.1" customHeight="1">
      <c r="A88" s="79"/>
      <c r="B88" s="80"/>
      <c r="C88" s="81"/>
      <c r="D88" s="82"/>
      <c r="E88" s="82"/>
      <c r="F88" s="83"/>
      <c r="G88" s="84"/>
      <c r="H88" s="85"/>
      <c r="I88" s="86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8"/>
      <c r="X88" s="89">
        <f t="shared" si="0"/>
        <v>0</v>
      </c>
    </row>
    <row r="89" spans="1:24" ht="14.1" customHeight="1">
      <c r="A89" s="79"/>
      <c r="B89" s="80"/>
      <c r="C89" s="81"/>
      <c r="D89" s="82"/>
      <c r="E89" s="82"/>
      <c r="F89" s="83"/>
      <c r="G89" s="84"/>
      <c r="H89" s="85"/>
      <c r="I89" s="86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8"/>
      <c r="X89" s="89">
        <f t="shared" si="0"/>
        <v>0</v>
      </c>
    </row>
    <row r="90" spans="1:24" ht="14.1" customHeight="1">
      <c r="A90" s="79"/>
      <c r="B90" s="80"/>
      <c r="C90" s="81"/>
      <c r="D90" s="82"/>
      <c r="E90" s="82"/>
      <c r="F90" s="83"/>
      <c r="G90" s="84"/>
      <c r="H90" s="85"/>
      <c r="I90" s="86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8"/>
      <c r="X90" s="89">
        <f t="shared" ref="X90:X103" si="9">SUM(I90:W90)</f>
        <v>0</v>
      </c>
    </row>
    <row r="91" spans="1:24" ht="14.1" customHeight="1">
      <c r="A91" s="79"/>
      <c r="B91" s="80"/>
      <c r="C91" s="81"/>
      <c r="D91" s="82"/>
      <c r="E91" s="82"/>
      <c r="F91" s="83"/>
      <c r="G91" s="84"/>
      <c r="H91" s="85"/>
      <c r="I91" s="86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8"/>
      <c r="X91" s="89">
        <f t="shared" si="9"/>
        <v>0</v>
      </c>
    </row>
    <row r="92" spans="1:24" ht="14.1" customHeight="1">
      <c r="A92" s="79"/>
      <c r="B92" s="80"/>
      <c r="C92" s="81"/>
      <c r="D92" s="82"/>
      <c r="E92" s="82"/>
      <c r="F92" s="83"/>
      <c r="G92" s="84"/>
      <c r="H92" s="85"/>
      <c r="I92" s="86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8"/>
      <c r="X92" s="89">
        <f t="shared" si="9"/>
        <v>0</v>
      </c>
    </row>
    <row r="93" spans="1:24" ht="14.1" customHeight="1">
      <c r="A93" s="79"/>
      <c r="B93" s="80"/>
      <c r="C93" s="81"/>
      <c r="D93" s="82"/>
      <c r="E93" s="82"/>
      <c r="F93" s="83"/>
      <c r="G93" s="84"/>
      <c r="H93" s="85"/>
      <c r="I93" s="86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8"/>
      <c r="X93" s="89">
        <f t="shared" si="9"/>
        <v>0</v>
      </c>
    </row>
    <row r="94" spans="1:24" ht="14.1" customHeight="1">
      <c r="A94" s="79"/>
      <c r="B94" s="80"/>
      <c r="C94" s="81"/>
      <c r="D94" s="82"/>
      <c r="E94" s="82"/>
      <c r="F94" s="83"/>
      <c r="G94" s="84"/>
      <c r="H94" s="85"/>
      <c r="I94" s="86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8"/>
      <c r="X94" s="89">
        <f t="shared" si="9"/>
        <v>0</v>
      </c>
    </row>
    <row r="95" spans="1:24" ht="14.1" customHeight="1">
      <c r="A95" s="79"/>
      <c r="B95" s="80"/>
      <c r="C95" s="81"/>
      <c r="D95" s="82"/>
      <c r="E95" s="82"/>
      <c r="F95" s="83"/>
      <c r="G95" s="84"/>
      <c r="H95" s="85"/>
      <c r="I95" s="86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8"/>
      <c r="X95" s="89">
        <f t="shared" si="9"/>
        <v>0</v>
      </c>
    </row>
    <row r="96" spans="1:24" ht="14.1" customHeight="1">
      <c r="A96" s="79"/>
      <c r="B96" s="80"/>
      <c r="C96" s="81"/>
      <c r="D96" s="82"/>
      <c r="E96" s="82"/>
      <c r="F96" s="83"/>
      <c r="G96" s="84"/>
      <c r="H96" s="85"/>
      <c r="I96" s="86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8"/>
      <c r="X96" s="89">
        <f t="shared" si="9"/>
        <v>0</v>
      </c>
    </row>
    <row r="97" spans="1:24" ht="14.1" customHeight="1">
      <c r="A97" s="79"/>
      <c r="B97" s="80"/>
      <c r="C97" s="81"/>
      <c r="D97" s="82"/>
      <c r="E97" s="82"/>
      <c r="F97" s="83"/>
      <c r="G97" s="84"/>
      <c r="H97" s="85"/>
      <c r="I97" s="86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8"/>
      <c r="X97" s="89">
        <f t="shared" si="9"/>
        <v>0</v>
      </c>
    </row>
    <row r="98" spans="1:24" ht="14.1" customHeight="1">
      <c r="A98" s="79"/>
      <c r="B98" s="80"/>
      <c r="C98" s="81"/>
      <c r="D98" s="82"/>
      <c r="E98" s="82"/>
      <c r="F98" s="83"/>
      <c r="G98" s="84"/>
      <c r="H98" s="85"/>
      <c r="I98" s="86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8"/>
      <c r="X98" s="89">
        <f t="shared" si="9"/>
        <v>0</v>
      </c>
    </row>
    <row r="99" spans="1:24" ht="14.1" customHeight="1">
      <c r="A99" s="79"/>
      <c r="B99" s="80"/>
      <c r="C99" s="81"/>
      <c r="D99" s="82"/>
      <c r="E99" s="82"/>
      <c r="F99" s="83"/>
      <c r="G99" s="84"/>
      <c r="H99" s="85"/>
      <c r="I99" s="86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8"/>
      <c r="X99" s="89">
        <f t="shared" si="9"/>
        <v>0</v>
      </c>
    </row>
    <row r="100" spans="1:24" ht="14.1" customHeight="1">
      <c r="A100" s="79"/>
      <c r="B100" s="80"/>
      <c r="C100" s="81"/>
      <c r="D100" s="82"/>
      <c r="E100" s="82"/>
      <c r="F100" s="83"/>
      <c r="G100" s="84"/>
      <c r="H100" s="85"/>
      <c r="I100" s="86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8"/>
      <c r="X100" s="89">
        <f t="shared" si="9"/>
        <v>0</v>
      </c>
    </row>
    <row r="101" spans="1:24" ht="14.1" customHeight="1">
      <c r="A101" s="79"/>
      <c r="B101" s="80"/>
      <c r="C101" s="81"/>
      <c r="D101" s="82"/>
      <c r="E101" s="82"/>
      <c r="F101" s="83"/>
      <c r="G101" s="84"/>
      <c r="H101" s="85"/>
      <c r="I101" s="86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8"/>
      <c r="X101" s="89">
        <f t="shared" si="9"/>
        <v>0</v>
      </c>
    </row>
    <row r="102" spans="1:24" ht="14.1" customHeight="1">
      <c r="A102" s="79"/>
      <c r="B102" s="80"/>
      <c r="C102" s="81"/>
      <c r="D102" s="82"/>
      <c r="E102" s="82"/>
      <c r="F102" s="83"/>
      <c r="G102" s="84"/>
      <c r="H102" s="85"/>
      <c r="I102" s="86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8"/>
      <c r="X102" s="89">
        <f t="shared" si="9"/>
        <v>0</v>
      </c>
    </row>
    <row r="103" spans="1:24" ht="14.1" customHeight="1">
      <c r="A103" s="79"/>
      <c r="B103" s="80"/>
      <c r="C103" s="81"/>
      <c r="D103" s="82"/>
      <c r="E103" s="82"/>
      <c r="F103" s="83"/>
      <c r="G103" s="84"/>
      <c r="H103" s="85"/>
      <c r="I103" s="86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8"/>
      <c r="X103" s="89">
        <f t="shared" si="9"/>
        <v>0</v>
      </c>
    </row>
    <row r="104" spans="1:24" ht="14.1" customHeight="1">
      <c r="A104" s="79" t="s">
        <v>22</v>
      </c>
      <c r="B104" s="80"/>
      <c r="C104" s="81"/>
      <c r="D104" s="82"/>
      <c r="E104" s="82"/>
      <c r="F104" s="83"/>
      <c r="G104" s="84"/>
      <c r="H104" s="85"/>
      <c r="I104" s="86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8"/>
      <c r="X104" s="89">
        <f t="shared" ref="X104:X105" si="10">SUM(I104:W104)</f>
        <v>0</v>
      </c>
    </row>
    <row r="105" spans="1:24" ht="14.1" customHeight="1">
      <c r="A105" s="79"/>
      <c r="B105" s="80" t="s">
        <v>47</v>
      </c>
      <c r="C105" s="81"/>
      <c r="D105" s="82"/>
      <c r="E105" s="82"/>
      <c r="F105" s="83"/>
      <c r="G105" s="84"/>
      <c r="H105" s="85"/>
      <c r="I105" s="86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8"/>
      <c r="X105" s="89">
        <f t="shared" si="10"/>
        <v>0</v>
      </c>
    </row>
    <row r="106" spans="1:24" ht="14.1" customHeight="1">
      <c r="A106" s="79"/>
      <c r="B106" s="80"/>
      <c r="C106" s="81" t="s">
        <v>95</v>
      </c>
      <c r="D106" s="82"/>
      <c r="E106" s="82"/>
      <c r="F106" s="83"/>
      <c r="G106" s="84"/>
      <c r="H106" s="85"/>
      <c r="I106" s="86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8"/>
      <c r="X106" s="89">
        <f t="shared" si="0"/>
        <v>0</v>
      </c>
    </row>
    <row r="107" spans="1:24" ht="14.1" customHeight="1">
      <c r="A107" s="79"/>
      <c r="B107" s="80"/>
      <c r="C107" s="81"/>
      <c r="D107" s="82" t="s">
        <v>48</v>
      </c>
      <c r="E107" s="82" t="s">
        <v>49</v>
      </c>
      <c r="F107" s="83">
        <v>20</v>
      </c>
      <c r="G107" s="84" t="s">
        <v>0</v>
      </c>
      <c r="H107" s="85">
        <v>0</v>
      </c>
      <c r="I107" s="86">
        <v>4</v>
      </c>
      <c r="J107" s="87">
        <v>2.2999999999999998</v>
      </c>
      <c r="K107" s="87">
        <v>1.2</v>
      </c>
      <c r="L107" s="87">
        <v>1.2</v>
      </c>
      <c r="M107" s="87">
        <v>1</v>
      </c>
      <c r="N107" s="87">
        <v>1</v>
      </c>
      <c r="O107" s="87"/>
      <c r="P107" s="87"/>
      <c r="Q107" s="87"/>
      <c r="R107" s="87"/>
      <c r="S107" s="87"/>
      <c r="T107" s="87"/>
      <c r="U107" s="87"/>
      <c r="V107" s="87"/>
      <c r="W107" s="88"/>
      <c r="X107" s="89">
        <f t="shared" si="0"/>
        <v>10.7</v>
      </c>
    </row>
    <row r="108" spans="1:24" ht="14.1" customHeight="1">
      <c r="A108" s="79"/>
      <c r="B108" s="80"/>
      <c r="C108" s="81"/>
      <c r="D108" s="82"/>
      <c r="E108" s="82"/>
      <c r="F108" s="83">
        <v>25</v>
      </c>
      <c r="G108" s="84" t="s">
        <v>0</v>
      </c>
      <c r="H108" s="85">
        <v>0</v>
      </c>
      <c r="I108" s="86">
        <v>5.9</v>
      </c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8"/>
      <c r="X108" s="89">
        <f t="shared" si="0"/>
        <v>5.9</v>
      </c>
    </row>
    <row r="109" spans="1:24" ht="14.1" customHeight="1">
      <c r="A109" s="79"/>
      <c r="B109" s="80"/>
      <c r="C109" s="81"/>
      <c r="D109" s="82"/>
      <c r="E109" s="82"/>
      <c r="F109" s="83"/>
      <c r="G109" s="84"/>
      <c r="H109" s="85"/>
      <c r="I109" s="86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8"/>
      <c r="X109" s="89">
        <f>SUM(I109:W109)</f>
        <v>0</v>
      </c>
    </row>
    <row r="110" spans="1:24" ht="14.1" customHeight="1">
      <c r="A110" s="79"/>
      <c r="B110" s="80"/>
      <c r="C110" s="81"/>
      <c r="D110" s="82"/>
      <c r="E110" s="82"/>
      <c r="F110" s="83"/>
      <c r="G110" s="84"/>
      <c r="H110" s="85"/>
      <c r="I110" s="86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8"/>
      <c r="X110" s="89">
        <f>SUM(I110:W110)</f>
        <v>0</v>
      </c>
    </row>
    <row r="111" spans="1:24" ht="14.1" customHeight="1">
      <c r="A111" s="79"/>
      <c r="B111" s="80"/>
      <c r="C111" s="81"/>
      <c r="D111" s="82" t="s">
        <v>29</v>
      </c>
      <c r="E111" s="82">
        <v>0</v>
      </c>
      <c r="F111" s="83">
        <v>15</v>
      </c>
      <c r="G111" s="84">
        <v>0</v>
      </c>
      <c r="H111" s="85">
        <v>0</v>
      </c>
      <c r="I111" s="86">
        <v>3</v>
      </c>
      <c r="J111" s="87">
        <v>3</v>
      </c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8"/>
      <c r="X111" s="89">
        <f t="shared" si="0"/>
        <v>6</v>
      </c>
    </row>
    <row r="112" spans="1:24" ht="14.1" customHeight="1">
      <c r="A112" s="79"/>
      <c r="B112" s="80"/>
      <c r="C112" s="81"/>
      <c r="D112" s="82"/>
      <c r="E112" s="82"/>
      <c r="F112" s="83"/>
      <c r="G112" s="84"/>
      <c r="H112" s="85"/>
      <c r="I112" s="86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8"/>
      <c r="X112" s="89">
        <f t="shared" si="0"/>
        <v>0</v>
      </c>
    </row>
    <row r="113" spans="1:24" ht="14.1" customHeight="1">
      <c r="A113" s="79"/>
      <c r="B113" s="80"/>
      <c r="C113" s="81"/>
      <c r="D113" s="82"/>
      <c r="E113" s="82"/>
      <c r="F113" s="83"/>
      <c r="G113" s="84"/>
      <c r="H113" s="85"/>
      <c r="I113" s="86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8"/>
      <c r="X113" s="89">
        <f t="shared" si="0"/>
        <v>0</v>
      </c>
    </row>
    <row r="114" spans="1:24" ht="14.1" customHeight="1">
      <c r="A114" s="79"/>
      <c r="B114" s="80"/>
      <c r="C114" s="81"/>
      <c r="D114" s="82"/>
      <c r="E114" s="82"/>
      <c r="F114" s="83"/>
      <c r="G114" s="84"/>
      <c r="H114" s="85"/>
      <c r="I114" s="86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8"/>
      <c r="X114" s="89">
        <f t="shared" ref="X114:X163" si="11">SUM(I114:W114)</f>
        <v>0</v>
      </c>
    </row>
    <row r="115" spans="1:24" ht="14.1" customHeight="1">
      <c r="A115" s="79"/>
      <c r="B115" s="80"/>
      <c r="C115" s="81"/>
      <c r="D115" s="82"/>
      <c r="E115" s="82"/>
      <c r="F115" s="83"/>
      <c r="G115" s="84"/>
      <c r="H115" s="85"/>
      <c r="I115" s="86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8"/>
      <c r="X115" s="89">
        <f t="shared" si="11"/>
        <v>0</v>
      </c>
    </row>
    <row r="116" spans="1:24" ht="14.1" customHeight="1">
      <c r="A116" s="79"/>
      <c r="B116" s="80"/>
      <c r="C116" s="81"/>
      <c r="D116" s="82"/>
      <c r="E116" s="82"/>
      <c r="F116" s="83"/>
      <c r="G116" s="84"/>
      <c r="H116" s="85"/>
      <c r="I116" s="86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8"/>
      <c r="X116" s="89">
        <f t="shared" si="11"/>
        <v>0</v>
      </c>
    </row>
    <row r="117" spans="1:24" ht="14.1" customHeight="1">
      <c r="A117" s="79"/>
      <c r="B117" s="80"/>
      <c r="C117" s="81"/>
      <c r="D117" s="82"/>
      <c r="E117" s="82"/>
      <c r="F117" s="83"/>
      <c r="G117" s="84"/>
      <c r="H117" s="85"/>
      <c r="I117" s="86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8"/>
      <c r="X117" s="89">
        <f t="shared" si="11"/>
        <v>0</v>
      </c>
    </row>
    <row r="118" spans="1:24" ht="14.1" customHeight="1">
      <c r="A118" s="79"/>
      <c r="B118" s="80"/>
      <c r="C118" s="81"/>
      <c r="D118" s="82"/>
      <c r="E118" s="82"/>
      <c r="F118" s="83"/>
      <c r="G118" s="84"/>
      <c r="H118" s="85"/>
      <c r="I118" s="86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8"/>
      <c r="X118" s="89">
        <f t="shared" si="11"/>
        <v>0</v>
      </c>
    </row>
    <row r="119" spans="1:24" ht="14.1" customHeight="1">
      <c r="A119" s="79"/>
      <c r="B119" s="80"/>
      <c r="C119" s="81"/>
      <c r="D119" s="82"/>
      <c r="E119" s="82"/>
      <c r="F119" s="83"/>
      <c r="G119" s="84"/>
      <c r="H119" s="85"/>
      <c r="I119" s="86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8"/>
      <c r="X119" s="89">
        <f t="shared" ref="X119:X136" si="12">SUM(I119:W119)</f>
        <v>0</v>
      </c>
    </row>
    <row r="120" spans="1:24" ht="14.1" customHeight="1">
      <c r="A120" s="79"/>
      <c r="B120" s="80"/>
      <c r="C120" s="81"/>
      <c r="D120" s="82"/>
      <c r="E120" s="82"/>
      <c r="F120" s="83"/>
      <c r="G120" s="84"/>
      <c r="H120" s="85"/>
      <c r="I120" s="86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8"/>
      <c r="X120" s="89">
        <f t="shared" si="12"/>
        <v>0</v>
      </c>
    </row>
    <row r="121" spans="1:24" ht="14.1" customHeight="1">
      <c r="A121" s="79"/>
      <c r="B121" s="80"/>
      <c r="C121" s="81"/>
      <c r="D121" s="82"/>
      <c r="E121" s="82"/>
      <c r="F121" s="83"/>
      <c r="G121" s="84"/>
      <c r="H121" s="85"/>
      <c r="I121" s="86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8"/>
      <c r="X121" s="89">
        <f t="shared" si="12"/>
        <v>0</v>
      </c>
    </row>
    <row r="122" spans="1:24" ht="14.1" customHeight="1">
      <c r="A122" s="79"/>
      <c r="B122" s="80"/>
      <c r="C122" s="81"/>
      <c r="D122" s="82"/>
      <c r="E122" s="82"/>
      <c r="F122" s="83"/>
      <c r="G122" s="84"/>
      <c r="H122" s="85"/>
      <c r="I122" s="86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8"/>
      <c r="X122" s="89">
        <f t="shared" si="12"/>
        <v>0</v>
      </c>
    </row>
    <row r="123" spans="1:24" ht="14.1" customHeight="1">
      <c r="A123" s="79"/>
      <c r="B123" s="80"/>
      <c r="C123" s="81"/>
      <c r="D123" s="82"/>
      <c r="E123" s="82"/>
      <c r="F123" s="83"/>
      <c r="G123" s="84"/>
      <c r="H123" s="85"/>
      <c r="I123" s="86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8"/>
      <c r="X123" s="89">
        <f t="shared" si="12"/>
        <v>0</v>
      </c>
    </row>
    <row r="124" spans="1:24" ht="14.1" customHeight="1">
      <c r="A124" s="79"/>
      <c r="B124" s="80"/>
      <c r="C124" s="81"/>
      <c r="D124" s="82"/>
      <c r="E124" s="82"/>
      <c r="F124" s="83"/>
      <c r="G124" s="84"/>
      <c r="H124" s="85"/>
      <c r="I124" s="86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8"/>
      <c r="X124" s="89">
        <f t="shared" si="12"/>
        <v>0</v>
      </c>
    </row>
    <row r="125" spans="1:24" ht="14.1" customHeight="1">
      <c r="A125" s="79"/>
      <c r="B125" s="80"/>
      <c r="C125" s="81"/>
      <c r="D125" s="82"/>
      <c r="E125" s="82"/>
      <c r="F125" s="83"/>
      <c r="G125" s="84"/>
      <c r="H125" s="85"/>
      <c r="I125" s="86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8"/>
      <c r="X125" s="89">
        <f t="shared" si="12"/>
        <v>0</v>
      </c>
    </row>
    <row r="126" spans="1:24" ht="14.1" customHeight="1">
      <c r="A126" s="79"/>
      <c r="B126" s="80"/>
      <c r="C126" s="81"/>
      <c r="D126" s="82"/>
      <c r="E126" s="82"/>
      <c r="F126" s="83"/>
      <c r="G126" s="84"/>
      <c r="H126" s="85"/>
      <c r="I126" s="86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8"/>
      <c r="X126" s="89">
        <f t="shared" si="12"/>
        <v>0</v>
      </c>
    </row>
    <row r="127" spans="1:24" ht="14.1" customHeight="1">
      <c r="A127" s="79"/>
      <c r="B127" s="80"/>
      <c r="C127" s="81"/>
      <c r="D127" s="82"/>
      <c r="E127" s="82"/>
      <c r="F127" s="83"/>
      <c r="G127" s="84"/>
      <c r="H127" s="85"/>
      <c r="I127" s="86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8"/>
      <c r="X127" s="89">
        <f t="shared" si="12"/>
        <v>0</v>
      </c>
    </row>
    <row r="128" spans="1:24" ht="14.1" customHeight="1">
      <c r="A128" s="79"/>
      <c r="B128" s="80"/>
      <c r="C128" s="81"/>
      <c r="D128" s="82"/>
      <c r="E128" s="82"/>
      <c r="F128" s="83"/>
      <c r="G128" s="84"/>
      <c r="H128" s="85"/>
      <c r="I128" s="86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8"/>
      <c r="X128" s="89">
        <f t="shared" si="12"/>
        <v>0</v>
      </c>
    </row>
    <row r="129" spans="1:24" ht="14.1" customHeight="1">
      <c r="A129" s="79"/>
      <c r="B129" s="80"/>
      <c r="C129" s="81"/>
      <c r="D129" s="82"/>
      <c r="E129" s="82"/>
      <c r="F129" s="83"/>
      <c r="G129" s="84"/>
      <c r="H129" s="85"/>
      <c r="I129" s="86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8"/>
      <c r="X129" s="89">
        <f t="shared" si="12"/>
        <v>0</v>
      </c>
    </row>
    <row r="130" spans="1:24" ht="14.1" customHeight="1">
      <c r="A130" s="79"/>
      <c r="B130" s="80"/>
      <c r="C130" s="81"/>
      <c r="D130" s="82"/>
      <c r="E130" s="82"/>
      <c r="F130" s="83"/>
      <c r="G130" s="84"/>
      <c r="H130" s="85"/>
      <c r="I130" s="86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8"/>
      <c r="X130" s="89">
        <f t="shared" si="12"/>
        <v>0</v>
      </c>
    </row>
    <row r="131" spans="1:24" ht="14.1" customHeight="1">
      <c r="A131" s="79"/>
      <c r="B131" s="80"/>
      <c r="C131" s="81"/>
      <c r="D131" s="82"/>
      <c r="E131" s="82"/>
      <c r="F131" s="83"/>
      <c r="G131" s="84"/>
      <c r="H131" s="85"/>
      <c r="I131" s="86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8"/>
      <c r="X131" s="89">
        <f t="shared" si="12"/>
        <v>0</v>
      </c>
    </row>
    <row r="132" spans="1:24" ht="14.1" customHeight="1">
      <c r="A132" s="79"/>
      <c r="B132" s="80"/>
      <c r="C132" s="81"/>
      <c r="D132" s="82"/>
      <c r="E132" s="82"/>
      <c r="F132" s="83"/>
      <c r="G132" s="84"/>
      <c r="H132" s="85"/>
      <c r="I132" s="86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8"/>
      <c r="X132" s="89">
        <f t="shared" si="12"/>
        <v>0</v>
      </c>
    </row>
    <row r="133" spans="1:24" ht="14.1" customHeight="1">
      <c r="A133" s="79"/>
      <c r="B133" s="80"/>
      <c r="C133" s="81"/>
      <c r="D133" s="82"/>
      <c r="E133" s="82"/>
      <c r="F133" s="83"/>
      <c r="G133" s="84"/>
      <c r="H133" s="85"/>
      <c r="I133" s="86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8"/>
      <c r="X133" s="89">
        <f t="shared" si="12"/>
        <v>0</v>
      </c>
    </row>
    <row r="134" spans="1:24" ht="14.1" customHeight="1">
      <c r="A134" s="79"/>
      <c r="B134" s="80"/>
      <c r="C134" s="81"/>
      <c r="D134" s="82"/>
      <c r="E134" s="82"/>
      <c r="F134" s="83"/>
      <c r="G134" s="84"/>
      <c r="H134" s="85"/>
      <c r="I134" s="86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8"/>
      <c r="X134" s="89">
        <f t="shared" si="12"/>
        <v>0</v>
      </c>
    </row>
    <row r="135" spans="1:24" ht="14.1" customHeight="1">
      <c r="A135" s="79"/>
      <c r="B135" s="80"/>
      <c r="C135" s="81"/>
      <c r="D135" s="82"/>
      <c r="E135" s="82"/>
      <c r="F135" s="83"/>
      <c r="G135" s="84"/>
      <c r="H135" s="85"/>
      <c r="I135" s="86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8"/>
      <c r="X135" s="89">
        <f t="shared" si="12"/>
        <v>0</v>
      </c>
    </row>
    <row r="136" spans="1:24" ht="14.1" customHeight="1">
      <c r="A136" s="79"/>
      <c r="B136" s="80"/>
      <c r="C136" s="81"/>
      <c r="D136" s="82"/>
      <c r="E136" s="82"/>
      <c r="F136" s="83"/>
      <c r="G136" s="84"/>
      <c r="H136" s="85"/>
      <c r="I136" s="86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  <c r="W136" s="88"/>
      <c r="X136" s="89">
        <f t="shared" si="12"/>
        <v>0</v>
      </c>
    </row>
    <row r="137" spans="1:24" ht="14.1" customHeight="1">
      <c r="A137" s="79" t="s">
        <v>22</v>
      </c>
      <c r="B137" s="80"/>
      <c r="C137" s="81"/>
      <c r="D137" s="82"/>
      <c r="E137" s="82"/>
      <c r="F137" s="83"/>
      <c r="G137" s="84"/>
      <c r="H137" s="85"/>
      <c r="I137" s="86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  <c r="W137" s="88"/>
      <c r="X137" s="89">
        <f t="shared" ref="X137:X138" si="13">SUM(I137:W137)</f>
        <v>0</v>
      </c>
    </row>
    <row r="138" spans="1:24" ht="14.1" customHeight="1">
      <c r="A138" s="79"/>
      <c r="B138" s="80" t="s">
        <v>47</v>
      </c>
      <c r="C138" s="81"/>
      <c r="D138" s="82"/>
      <c r="E138" s="82"/>
      <c r="F138" s="83"/>
      <c r="G138" s="84"/>
      <c r="H138" s="85"/>
      <c r="I138" s="86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8"/>
      <c r="X138" s="89">
        <f t="shared" si="13"/>
        <v>0</v>
      </c>
    </row>
    <row r="139" spans="1:24" ht="14.1" customHeight="1">
      <c r="A139" s="79"/>
      <c r="B139" s="80"/>
      <c r="C139" s="81" t="s">
        <v>96</v>
      </c>
      <c r="D139" s="82"/>
      <c r="E139" s="82"/>
      <c r="F139" s="83"/>
      <c r="G139" s="84"/>
      <c r="H139" s="85"/>
      <c r="I139" s="86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8"/>
      <c r="X139" s="89">
        <f t="shared" si="11"/>
        <v>0</v>
      </c>
    </row>
    <row r="140" spans="1:24" ht="14.1" customHeight="1">
      <c r="A140" s="79"/>
      <c r="B140" s="80"/>
      <c r="C140" s="81"/>
      <c r="D140" s="82" t="s">
        <v>48</v>
      </c>
      <c r="E140" s="82" t="s">
        <v>49</v>
      </c>
      <c r="F140" s="83">
        <v>20</v>
      </c>
      <c r="G140" s="84" t="s">
        <v>0</v>
      </c>
      <c r="H140" s="85">
        <v>0</v>
      </c>
      <c r="I140" s="86">
        <v>2.2999999999999998</v>
      </c>
      <c r="J140" s="87">
        <v>0.4</v>
      </c>
      <c r="K140" s="87">
        <v>0.4</v>
      </c>
      <c r="L140" s="87">
        <v>0.7</v>
      </c>
      <c r="M140" s="87">
        <v>0.2</v>
      </c>
      <c r="N140" s="87">
        <v>0.5</v>
      </c>
      <c r="O140" s="87">
        <v>0.5</v>
      </c>
      <c r="P140" s="87">
        <v>0.5</v>
      </c>
      <c r="Q140" s="87">
        <v>0.5</v>
      </c>
      <c r="R140" s="87">
        <v>0.8</v>
      </c>
      <c r="S140" s="87">
        <v>0.5</v>
      </c>
      <c r="T140" s="87">
        <v>1.3</v>
      </c>
      <c r="U140" s="87">
        <v>0.5</v>
      </c>
      <c r="V140" s="87"/>
      <c r="W140" s="88"/>
      <c r="X140" s="89">
        <f t="shared" si="11"/>
        <v>9.1</v>
      </c>
    </row>
    <row r="141" spans="1:24" ht="14.1" customHeight="1">
      <c r="A141" s="79"/>
      <c r="B141" s="80"/>
      <c r="C141" s="81"/>
      <c r="D141" s="82"/>
      <c r="E141" s="82"/>
      <c r="F141" s="83"/>
      <c r="G141" s="84" t="s">
        <v>50</v>
      </c>
      <c r="H141" s="85">
        <v>0</v>
      </c>
      <c r="I141" s="86">
        <v>1.3</v>
      </c>
      <c r="J141" s="87">
        <v>0.8</v>
      </c>
      <c r="K141" s="87">
        <v>0.4</v>
      </c>
      <c r="L141" s="87">
        <v>0.2</v>
      </c>
      <c r="M141" s="87">
        <v>0.5</v>
      </c>
      <c r="N141" s="87">
        <v>0.5</v>
      </c>
      <c r="O141" s="87"/>
      <c r="P141" s="87"/>
      <c r="Q141" s="87"/>
      <c r="R141" s="87"/>
      <c r="S141" s="87"/>
      <c r="T141" s="87"/>
      <c r="U141" s="87"/>
      <c r="V141" s="87"/>
      <c r="W141" s="88"/>
      <c r="X141" s="89">
        <f t="shared" si="11"/>
        <v>3.7</v>
      </c>
    </row>
    <row r="142" spans="1:24" ht="14.1" customHeight="1">
      <c r="A142" s="79"/>
      <c r="B142" s="80"/>
      <c r="C142" s="81"/>
      <c r="D142" s="82"/>
      <c r="E142" s="82"/>
      <c r="F142" s="83">
        <v>25</v>
      </c>
      <c r="G142" s="84" t="s">
        <v>0</v>
      </c>
      <c r="H142" s="85">
        <v>0</v>
      </c>
      <c r="I142" s="86">
        <v>2</v>
      </c>
      <c r="J142" s="87">
        <v>2.6</v>
      </c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8"/>
      <c r="X142" s="89">
        <f t="shared" si="11"/>
        <v>4.5999999999999996</v>
      </c>
    </row>
    <row r="143" spans="1:24" ht="14.1" customHeight="1">
      <c r="A143" s="79"/>
      <c r="B143" s="80"/>
      <c r="C143" s="81"/>
      <c r="D143" s="82"/>
      <c r="E143" s="82"/>
      <c r="F143" s="83"/>
      <c r="G143" s="84" t="s">
        <v>50</v>
      </c>
      <c r="H143" s="85">
        <v>0</v>
      </c>
      <c r="I143" s="86">
        <v>0.5</v>
      </c>
      <c r="J143" s="87">
        <v>0.5</v>
      </c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  <c r="W143" s="88"/>
      <c r="X143" s="89">
        <f t="shared" si="11"/>
        <v>1</v>
      </c>
    </row>
    <row r="144" spans="1:24" ht="14.1" customHeight="1">
      <c r="A144" s="79"/>
      <c r="B144" s="80"/>
      <c r="C144" s="81"/>
      <c r="D144" s="82"/>
      <c r="E144" s="82" t="s">
        <v>51</v>
      </c>
      <c r="F144" s="83">
        <v>20</v>
      </c>
      <c r="G144" s="84" t="s">
        <v>0</v>
      </c>
      <c r="H144" s="85">
        <v>0</v>
      </c>
      <c r="I144" s="86">
        <v>0.8</v>
      </c>
      <c r="J144" s="87">
        <v>1.1000000000000001</v>
      </c>
      <c r="K144" s="87">
        <v>0.8</v>
      </c>
      <c r="L144" s="87">
        <v>0.3</v>
      </c>
      <c r="M144" s="87">
        <v>0.1</v>
      </c>
      <c r="N144" s="87">
        <v>1.3</v>
      </c>
      <c r="O144" s="87">
        <v>0.2</v>
      </c>
      <c r="P144" s="87">
        <v>0.6</v>
      </c>
      <c r="Q144" s="87">
        <v>1.4</v>
      </c>
      <c r="R144" s="87">
        <v>0.4</v>
      </c>
      <c r="S144" s="87">
        <v>0.2</v>
      </c>
      <c r="T144" s="87">
        <v>0.3</v>
      </c>
      <c r="U144" s="87">
        <v>0.4</v>
      </c>
      <c r="V144" s="87">
        <v>2.4</v>
      </c>
      <c r="W144" s="88">
        <v>0.2</v>
      </c>
      <c r="X144" s="89">
        <f>SUM(I144:W147)</f>
        <v>41</v>
      </c>
    </row>
    <row r="145" spans="1:24" ht="14.1" customHeight="1">
      <c r="A145" s="79"/>
      <c r="B145" s="80"/>
      <c r="C145" s="81"/>
      <c r="D145" s="82"/>
      <c r="E145" s="82"/>
      <c r="F145" s="83"/>
      <c r="G145" s="84"/>
      <c r="H145" s="85"/>
      <c r="I145" s="86">
        <v>3.8</v>
      </c>
      <c r="J145" s="87">
        <v>0.4</v>
      </c>
      <c r="K145" s="87">
        <v>1.3</v>
      </c>
      <c r="L145" s="87">
        <v>1.1000000000000001</v>
      </c>
      <c r="M145" s="87">
        <v>0.9</v>
      </c>
      <c r="N145" s="87">
        <v>0.1</v>
      </c>
      <c r="O145" s="87">
        <v>0.9</v>
      </c>
      <c r="P145" s="87">
        <v>0.8</v>
      </c>
      <c r="Q145" s="87">
        <v>1.1000000000000001</v>
      </c>
      <c r="R145" s="87">
        <v>0.1</v>
      </c>
      <c r="S145" s="87">
        <v>0.5</v>
      </c>
      <c r="T145" s="87">
        <v>0.5</v>
      </c>
      <c r="U145" s="87">
        <v>0.5</v>
      </c>
      <c r="V145" s="87">
        <v>0.5</v>
      </c>
      <c r="W145" s="88">
        <v>1</v>
      </c>
      <c r="X145" s="89"/>
    </row>
    <row r="146" spans="1:24" ht="14.1" customHeight="1">
      <c r="A146" s="79"/>
      <c r="B146" s="80"/>
      <c r="C146" s="81"/>
      <c r="D146" s="82"/>
      <c r="E146" s="82"/>
      <c r="F146" s="83"/>
      <c r="G146" s="84"/>
      <c r="H146" s="85"/>
      <c r="I146" s="86">
        <v>0.5</v>
      </c>
      <c r="J146" s="87">
        <v>0.5</v>
      </c>
      <c r="K146" s="87">
        <v>1</v>
      </c>
      <c r="L146" s="87">
        <v>0.5</v>
      </c>
      <c r="M146" s="87">
        <v>0.5</v>
      </c>
      <c r="N146" s="87">
        <v>0.5</v>
      </c>
      <c r="O146" s="87">
        <v>0.9</v>
      </c>
      <c r="P146" s="87">
        <v>0.5</v>
      </c>
      <c r="Q146" s="87">
        <v>0.9</v>
      </c>
      <c r="R146" s="87">
        <v>0.5</v>
      </c>
      <c r="S146" s="87">
        <v>0.5</v>
      </c>
      <c r="T146" s="87">
        <v>0.5</v>
      </c>
      <c r="U146" s="87">
        <v>0.5</v>
      </c>
      <c r="V146" s="87">
        <v>1.2</v>
      </c>
      <c r="W146" s="88">
        <v>0.7</v>
      </c>
      <c r="X146" s="89"/>
    </row>
    <row r="147" spans="1:24" ht="14.1" customHeight="1">
      <c r="A147" s="79"/>
      <c r="B147" s="80"/>
      <c r="C147" s="81"/>
      <c r="D147" s="82"/>
      <c r="E147" s="82"/>
      <c r="F147" s="83"/>
      <c r="G147" s="84"/>
      <c r="H147" s="85"/>
      <c r="I147" s="86">
        <v>0.9</v>
      </c>
      <c r="J147" s="87">
        <v>0.5</v>
      </c>
      <c r="K147" s="87">
        <v>0.5</v>
      </c>
      <c r="L147" s="87">
        <v>0.5</v>
      </c>
      <c r="M147" s="87">
        <v>0.9</v>
      </c>
      <c r="N147" s="87">
        <v>0.5</v>
      </c>
      <c r="O147" s="87">
        <v>0.5</v>
      </c>
      <c r="P147" s="87">
        <v>0.5</v>
      </c>
      <c r="Q147" s="87">
        <v>0.5</v>
      </c>
      <c r="R147" s="87">
        <v>0.5</v>
      </c>
      <c r="S147" s="87">
        <v>0.5</v>
      </c>
      <c r="T147" s="87">
        <v>0.5</v>
      </c>
      <c r="U147" s="87">
        <v>0.5</v>
      </c>
      <c r="V147" s="87"/>
      <c r="W147" s="88"/>
      <c r="X147" s="89"/>
    </row>
    <row r="148" spans="1:24" ht="14.1" customHeight="1">
      <c r="A148" s="79"/>
      <c r="B148" s="80"/>
      <c r="C148" s="81"/>
      <c r="D148" s="82"/>
      <c r="E148" s="82"/>
      <c r="F148" s="83"/>
      <c r="G148" s="84" t="s">
        <v>50</v>
      </c>
      <c r="H148" s="85">
        <v>0</v>
      </c>
      <c r="I148" s="86">
        <v>0.1</v>
      </c>
      <c r="J148" s="87">
        <v>0.6</v>
      </c>
      <c r="K148" s="87">
        <v>0.4</v>
      </c>
      <c r="L148" s="87">
        <v>0.5</v>
      </c>
      <c r="M148" s="87">
        <v>0.9</v>
      </c>
      <c r="N148" s="87">
        <v>1.1000000000000001</v>
      </c>
      <c r="O148" s="87">
        <v>1</v>
      </c>
      <c r="P148" s="87">
        <v>2.9</v>
      </c>
      <c r="Q148" s="87">
        <v>0.5</v>
      </c>
      <c r="R148" s="87">
        <v>0.2</v>
      </c>
      <c r="S148" s="87">
        <v>0.4</v>
      </c>
      <c r="T148" s="87">
        <v>0.1</v>
      </c>
      <c r="U148" s="87">
        <v>1.2</v>
      </c>
      <c r="V148" s="87">
        <v>1.3</v>
      </c>
      <c r="W148" s="88">
        <v>1</v>
      </c>
      <c r="X148" s="89">
        <f>SUM(I148:W150)</f>
        <v>21.599999999999998</v>
      </c>
    </row>
    <row r="149" spans="1:24" ht="14.1" customHeight="1">
      <c r="A149" s="79"/>
      <c r="B149" s="80"/>
      <c r="C149" s="81"/>
      <c r="D149" s="82"/>
      <c r="E149" s="82"/>
      <c r="F149" s="83"/>
      <c r="G149" s="84"/>
      <c r="H149" s="85"/>
      <c r="I149" s="86">
        <v>1.7</v>
      </c>
      <c r="J149" s="87">
        <v>0.2</v>
      </c>
      <c r="K149" s="87">
        <v>0.2</v>
      </c>
      <c r="L149" s="87">
        <v>1.2</v>
      </c>
      <c r="M149" s="87">
        <v>0.6</v>
      </c>
      <c r="N149" s="87">
        <v>0.5</v>
      </c>
      <c r="O149" s="87">
        <v>0.5</v>
      </c>
      <c r="P149" s="87">
        <v>0.5</v>
      </c>
      <c r="Q149" s="87">
        <v>0.5</v>
      </c>
      <c r="R149" s="87">
        <v>0.5</v>
      </c>
      <c r="S149" s="87">
        <v>0.5</v>
      </c>
      <c r="T149" s="87">
        <v>0.5</v>
      </c>
      <c r="U149" s="87">
        <v>0.5</v>
      </c>
      <c r="V149" s="87">
        <v>0.5</v>
      </c>
      <c r="W149" s="88">
        <v>0.5</v>
      </c>
      <c r="X149" s="89"/>
    </row>
    <row r="150" spans="1:24" ht="14.1" customHeight="1">
      <c r="A150" s="79"/>
      <c r="B150" s="80"/>
      <c r="C150" s="81"/>
      <c r="D150" s="82"/>
      <c r="E150" s="82"/>
      <c r="F150" s="83"/>
      <c r="G150" s="84"/>
      <c r="H150" s="85"/>
      <c r="I150" s="86">
        <v>0.5</v>
      </c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8"/>
      <c r="X150" s="89"/>
    </row>
    <row r="151" spans="1:24" ht="14.1" customHeight="1">
      <c r="A151" s="79"/>
      <c r="B151" s="80"/>
      <c r="C151" s="81"/>
      <c r="D151" s="82"/>
      <c r="E151" s="82"/>
      <c r="F151" s="83">
        <v>25</v>
      </c>
      <c r="G151" s="84" t="s">
        <v>0</v>
      </c>
      <c r="H151" s="85">
        <v>0</v>
      </c>
      <c r="I151" s="86">
        <v>1.6</v>
      </c>
      <c r="J151" s="87">
        <v>1.5</v>
      </c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  <c r="W151" s="88"/>
      <c r="X151" s="89">
        <f t="shared" si="11"/>
        <v>3.1</v>
      </c>
    </row>
    <row r="152" spans="1:24" ht="14.1" customHeight="1">
      <c r="A152" s="79"/>
      <c r="B152" s="80"/>
      <c r="C152" s="81"/>
      <c r="D152" s="82"/>
      <c r="E152" s="82"/>
      <c r="F152" s="83"/>
      <c r="G152" s="84" t="s">
        <v>50</v>
      </c>
      <c r="H152" s="85">
        <v>0</v>
      </c>
      <c r="I152" s="86">
        <v>1.4</v>
      </c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  <c r="W152" s="88"/>
      <c r="X152" s="89">
        <f t="shared" si="11"/>
        <v>1.4</v>
      </c>
    </row>
    <row r="153" spans="1:24" ht="14.1" customHeight="1">
      <c r="A153" s="79"/>
      <c r="B153" s="80"/>
      <c r="C153" s="81"/>
      <c r="D153" s="82"/>
      <c r="E153" s="82"/>
      <c r="F153" s="83"/>
      <c r="G153" s="84"/>
      <c r="H153" s="85"/>
      <c r="I153" s="86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  <c r="W153" s="88"/>
      <c r="X153" s="89">
        <f t="shared" ref="X153:X154" si="14">SUM(I153:W153)</f>
        <v>0</v>
      </c>
    </row>
    <row r="154" spans="1:24" ht="14.1" customHeight="1">
      <c r="A154" s="79"/>
      <c r="B154" s="80"/>
      <c r="C154" s="81"/>
      <c r="D154" s="82"/>
      <c r="E154" s="82"/>
      <c r="F154" s="83"/>
      <c r="G154" s="84"/>
      <c r="H154" s="85"/>
      <c r="I154" s="86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  <c r="W154" s="88"/>
      <c r="X154" s="89">
        <f t="shared" si="14"/>
        <v>0</v>
      </c>
    </row>
    <row r="155" spans="1:24" ht="14.1" customHeight="1">
      <c r="A155" s="79"/>
      <c r="B155" s="80"/>
      <c r="C155" s="81"/>
      <c r="D155" s="82" t="s">
        <v>29</v>
      </c>
      <c r="E155" s="82">
        <v>0</v>
      </c>
      <c r="F155" s="83">
        <v>15</v>
      </c>
      <c r="G155" s="84">
        <v>0</v>
      </c>
      <c r="H155" s="85">
        <v>0</v>
      </c>
      <c r="I155" s="86">
        <v>1</v>
      </c>
      <c r="J155" s="87">
        <v>1</v>
      </c>
      <c r="K155" s="87">
        <v>2</v>
      </c>
      <c r="L155" s="87">
        <v>2</v>
      </c>
      <c r="M155" s="87">
        <v>1</v>
      </c>
      <c r="N155" s="87">
        <v>1</v>
      </c>
      <c r="O155" s="87">
        <v>1</v>
      </c>
      <c r="P155" s="87"/>
      <c r="Q155" s="87"/>
      <c r="R155" s="87"/>
      <c r="S155" s="87"/>
      <c r="T155" s="87"/>
      <c r="U155" s="87"/>
      <c r="V155" s="87"/>
      <c r="W155" s="88"/>
      <c r="X155" s="89">
        <f t="shared" si="11"/>
        <v>9</v>
      </c>
    </row>
    <row r="156" spans="1:24" ht="14.1" customHeight="1">
      <c r="A156" s="79"/>
      <c r="B156" s="80"/>
      <c r="C156" s="81"/>
      <c r="D156" s="82"/>
      <c r="E156" s="82"/>
      <c r="F156" s="83">
        <v>20</v>
      </c>
      <c r="G156" s="84">
        <v>0</v>
      </c>
      <c r="H156" s="85">
        <v>0</v>
      </c>
      <c r="I156" s="86">
        <v>1</v>
      </c>
      <c r="J156" s="87">
        <v>1</v>
      </c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  <c r="W156" s="88"/>
      <c r="X156" s="89">
        <f t="shared" si="11"/>
        <v>2</v>
      </c>
    </row>
    <row r="157" spans="1:24" ht="14.1" customHeight="1">
      <c r="A157" s="79"/>
      <c r="B157" s="80"/>
      <c r="C157" s="81"/>
      <c r="D157" s="82"/>
      <c r="E157" s="82"/>
      <c r="F157" s="83"/>
      <c r="G157" s="84"/>
      <c r="H157" s="85"/>
      <c r="I157" s="86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  <c r="W157" s="88"/>
      <c r="X157" s="89">
        <f t="shared" si="11"/>
        <v>0</v>
      </c>
    </row>
    <row r="158" spans="1:24" ht="14.1" customHeight="1">
      <c r="A158" s="79"/>
      <c r="B158" s="80"/>
      <c r="C158" s="81"/>
      <c r="D158" s="82"/>
      <c r="E158" s="82"/>
      <c r="F158" s="83"/>
      <c r="G158" s="84"/>
      <c r="H158" s="85"/>
      <c r="I158" s="86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  <c r="W158" s="88"/>
      <c r="X158" s="89">
        <f t="shared" si="11"/>
        <v>0</v>
      </c>
    </row>
    <row r="159" spans="1:24" ht="14.1" customHeight="1">
      <c r="A159" s="79"/>
      <c r="B159" s="80"/>
      <c r="C159" s="81"/>
      <c r="D159" s="82"/>
      <c r="E159" s="82"/>
      <c r="F159" s="83"/>
      <c r="G159" s="84"/>
      <c r="H159" s="85"/>
      <c r="I159" s="86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  <c r="W159" s="88"/>
      <c r="X159" s="89">
        <f t="shared" si="11"/>
        <v>0</v>
      </c>
    </row>
    <row r="160" spans="1:24" ht="14.1" customHeight="1">
      <c r="A160" s="79"/>
      <c r="B160" s="80"/>
      <c r="C160" s="81"/>
      <c r="D160" s="82"/>
      <c r="E160" s="82"/>
      <c r="F160" s="83"/>
      <c r="G160" s="84"/>
      <c r="H160" s="85"/>
      <c r="I160" s="86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  <c r="W160" s="88"/>
      <c r="X160" s="89">
        <f t="shared" si="11"/>
        <v>0</v>
      </c>
    </row>
    <row r="161" spans="1:24" ht="14.1" customHeight="1">
      <c r="A161" s="79"/>
      <c r="B161" s="80"/>
      <c r="C161" s="81"/>
      <c r="D161" s="82"/>
      <c r="E161" s="82"/>
      <c r="F161" s="83"/>
      <c r="G161" s="84"/>
      <c r="H161" s="85"/>
      <c r="I161" s="86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8"/>
      <c r="X161" s="89">
        <f t="shared" si="11"/>
        <v>0</v>
      </c>
    </row>
    <row r="162" spans="1:24" ht="14.1" customHeight="1">
      <c r="A162" s="79"/>
      <c r="B162" s="80"/>
      <c r="C162" s="81"/>
      <c r="D162" s="82"/>
      <c r="E162" s="82"/>
      <c r="F162" s="83"/>
      <c r="G162" s="84"/>
      <c r="H162" s="85"/>
      <c r="I162" s="86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  <c r="W162" s="88"/>
      <c r="X162" s="89">
        <f t="shared" si="11"/>
        <v>0</v>
      </c>
    </row>
    <row r="163" spans="1:24" ht="14.1" customHeight="1">
      <c r="A163" s="79"/>
      <c r="B163" s="80"/>
      <c r="C163" s="81"/>
      <c r="D163" s="82"/>
      <c r="E163" s="82"/>
      <c r="F163" s="83"/>
      <c r="G163" s="84"/>
      <c r="H163" s="85"/>
      <c r="I163" s="86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  <c r="W163" s="88"/>
      <c r="X163" s="89">
        <f t="shared" si="11"/>
        <v>0</v>
      </c>
    </row>
    <row r="164" spans="1:24" ht="14.1" customHeight="1">
      <c r="A164" s="79"/>
      <c r="B164" s="80"/>
      <c r="C164" s="81"/>
      <c r="D164" s="82"/>
      <c r="E164" s="82"/>
      <c r="F164" s="83"/>
      <c r="G164" s="84"/>
      <c r="H164" s="85"/>
      <c r="I164" s="86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  <c r="W164" s="88"/>
      <c r="X164" s="89">
        <f t="shared" ref="X164:X169" si="15">SUM(I164:W164)</f>
        <v>0</v>
      </c>
    </row>
    <row r="165" spans="1:24" ht="14.1" customHeight="1">
      <c r="A165" s="79"/>
      <c r="B165" s="80"/>
      <c r="C165" s="81"/>
      <c r="D165" s="82"/>
      <c r="E165" s="82"/>
      <c r="F165" s="83"/>
      <c r="G165" s="84"/>
      <c r="H165" s="85"/>
      <c r="I165" s="86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8"/>
      <c r="X165" s="89">
        <f t="shared" si="15"/>
        <v>0</v>
      </c>
    </row>
    <row r="166" spans="1:24" ht="14.1" customHeight="1">
      <c r="A166" s="79"/>
      <c r="B166" s="80"/>
      <c r="C166" s="81"/>
      <c r="D166" s="82"/>
      <c r="E166" s="82"/>
      <c r="F166" s="83"/>
      <c r="G166" s="84"/>
      <c r="H166" s="85"/>
      <c r="I166" s="86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8"/>
      <c r="X166" s="89">
        <f t="shared" si="15"/>
        <v>0</v>
      </c>
    </row>
    <row r="167" spans="1:24" ht="14.1" customHeight="1">
      <c r="A167" s="79"/>
      <c r="B167" s="80"/>
      <c r="C167" s="81"/>
      <c r="D167" s="82"/>
      <c r="E167" s="82"/>
      <c r="F167" s="83"/>
      <c r="G167" s="84"/>
      <c r="H167" s="85"/>
      <c r="I167" s="86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8"/>
      <c r="X167" s="89">
        <f t="shared" si="15"/>
        <v>0</v>
      </c>
    </row>
    <row r="168" spans="1:24" ht="14.1" customHeight="1">
      <c r="A168" s="79"/>
      <c r="B168" s="80"/>
      <c r="C168" s="81"/>
      <c r="D168" s="82"/>
      <c r="E168" s="82"/>
      <c r="F168" s="83"/>
      <c r="G168" s="84"/>
      <c r="H168" s="85"/>
      <c r="I168" s="86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8"/>
      <c r="X168" s="89">
        <f t="shared" si="15"/>
        <v>0</v>
      </c>
    </row>
    <row r="169" spans="1:24" ht="14.1" customHeight="1">
      <c r="A169" s="79"/>
      <c r="B169" s="80"/>
      <c r="C169" s="81"/>
      <c r="D169" s="82"/>
      <c r="E169" s="82"/>
      <c r="F169" s="83"/>
      <c r="G169" s="84"/>
      <c r="H169" s="85"/>
      <c r="I169" s="86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8"/>
      <c r="X169" s="89">
        <f t="shared" si="15"/>
        <v>0</v>
      </c>
    </row>
    <row r="170" spans="1:24" ht="14.1" customHeight="1">
      <c r="A170" s="79" t="s">
        <v>59</v>
      </c>
      <c r="B170" s="80"/>
      <c r="C170" s="81"/>
      <c r="D170" s="82"/>
      <c r="E170" s="82"/>
      <c r="F170" s="83"/>
      <c r="G170" s="84"/>
      <c r="H170" s="85"/>
      <c r="I170" s="86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  <c r="W170" s="88"/>
      <c r="X170" s="89">
        <f t="shared" ref="X170:X188" si="16">SUM(I170:W170)</f>
        <v>0</v>
      </c>
    </row>
    <row r="171" spans="1:24" ht="14.1" customHeight="1">
      <c r="A171" s="79"/>
      <c r="B171" s="80" t="s">
        <v>70</v>
      </c>
      <c r="C171" s="81"/>
      <c r="D171" s="82"/>
      <c r="E171" s="82"/>
      <c r="F171" s="83"/>
      <c r="G171" s="84"/>
      <c r="H171" s="85"/>
      <c r="I171" s="86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8"/>
      <c r="X171" s="89">
        <f t="shared" si="16"/>
        <v>0</v>
      </c>
    </row>
    <row r="172" spans="1:24" ht="14.1" customHeight="1">
      <c r="A172" s="79"/>
      <c r="B172" s="80"/>
      <c r="C172" s="81" t="s">
        <v>93</v>
      </c>
      <c r="D172" s="82"/>
      <c r="E172" s="82"/>
      <c r="F172" s="83"/>
      <c r="G172" s="84"/>
      <c r="H172" s="85"/>
      <c r="I172" s="86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  <c r="W172" s="88"/>
      <c r="X172" s="89">
        <f t="shared" si="16"/>
        <v>0</v>
      </c>
    </row>
    <row r="173" spans="1:24" ht="14.1" customHeight="1">
      <c r="A173" s="79"/>
      <c r="B173" s="80"/>
      <c r="C173" s="81"/>
      <c r="D173" s="82" t="s">
        <v>67</v>
      </c>
      <c r="E173" s="82" t="s">
        <v>31</v>
      </c>
      <c r="F173" s="83">
        <v>100</v>
      </c>
      <c r="G173" s="84" t="s">
        <v>32</v>
      </c>
      <c r="H173" s="85">
        <v>0</v>
      </c>
      <c r="I173" s="86">
        <v>0.5</v>
      </c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8"/>
      <c r="X173" s="89">
        <f t="shared" si="16"/>
        <v>0.5</v>
      </c>
    </row>
    <row r="174" spans="1:24" ht="14.1" customHeight="1">
      <c r="A174" s="79"/>
      <c r="B174" s="80"/>
      <c r="C174" s="81"/>
      <c r="D174" s="82"/>
      <c r="E174" s="82"/>
      <c r="F174" s="83"/>
      <c r="G174" s="84"/>
      <c r="H174" s="85"/>
      <c r="I174" s="86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  <c r="W174" s="88"/>
      <c r="X174" s="89">
        <f t="shared" si="16"/>
        <v>0</v>
      </c>
    </row>
    <row r="175" spans="1:24" ht="14.1" customHeight="1">
      <c r="A175" s="79"/>
      <c r="B175" s="80"/>
      <c r="C175" s="81"/>
      <c r="D175" s="82"/>
      <c r="E175" s="82"/>
      <c r="F175" s="83"/>
      <c r="G175" s="84"/>
      <c r="H175" s="85"/>
      <c r="I175" s="86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8"/>
      <c r="X175" s="89">
        <f t="shared" si="16"/>
        <v>0</v>
      </c>
    </row>
    <row r="176" spans="1:24" ht="14.1" customHeight="1">
      <c r="A176" s="79"/>
      <c r="B176" s="80"/>
      <c r="C176" s="81"/>
      <c r="D176" s="82" t="s">
        <v>74</v>
      </c>
      <c r="E176" s="82" t="s">
        <v>75</v>
      </c>
      <c r="F176" s="83">
        <v>0</v>
      </c>
      <c r="G176" s="84"/>
      <c r="H176" s="85">
        <v>1000</v>
      </c>
      <c r="I176" s="86">
        <v>1</v>
      </c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8"/>
      <c r="X176" s="89">
        <f t="shared" si="16"/>
        <v>1</v>
      </c>
    </row>
    <row r="177" spans="1:24" ht="14.1" customHeight="1">
      <c r="A177" s="79"/>
      <c r="B177" s="80"/>
      <c r="C177" s="81"/>
      <c r="D177" s="82"/>
      <c r="E177" s="82"/>
      <c r="F177" s="83"/>
      <c r="G177" s="84"/>
      <c r="H177" s="85"/>
      <c r="I177" s="86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8"/>
      <c r="X177" s="89">
        <f t="shared" si="16"/>
        <v>0</v>
      </c>
    </row>
    <row r="178" spans="1:24" ht="14.1" customHeight="1">
      <c r="A178" s="79"/>
      <c r="B178" s="80"/>
      <c r="C178" s="81"/>
      <c r="D178" s="82" t="s">
        <v>71</v>
      </c>
      <c r="E178" s="82" t="s">
        <v>72</v>
      </c>
      <c r="F178" s="83" t="s">
        <v>63</v>
      </c>
      <c r="G178" s="84"/>
      <c r="H178" s="85">
        <v>450</v>
      </c>
      <c r="I178" s="86">
        <v>1</v>
      </c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  <c r="W178" s="88"/>
      <c r="X178" s="89">
        <f t="shared" si="16"/>
        <v>1</v>
      </c>
    </row>
    <row r="179" spans="1:24" ht="14.1" customHeight="1">
      <c r="A179" s="79"/>
      <c r="B179" s="80"/>
      <c r="C179" s="81"/>
      <c r="D179" s="82"/>
      <c r="E179" s="82"/>
      <c r="F179" s="83"/>
      <c r="G179" s="84"/>
      <c r="H179" s="85">
        <v>500</v>
      </c>
      <c r="I179" s="86">
        <v>1</v>
      </c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  <c r="W179" s="88"/>
      <c r="X179" s="89">
        <f t="shared" si="16"/>
        <v>1</v>
      </c>
    </row>
    <row r="180" spans="1:24" ht="14.1" customHeight="1">
      <c r="A180" s="79"/>
      <c r="B180" s="80"/>
      <c r="C180" s="81"/>
      <c r="D180" s="82"/>
      <c r="E180" s="82" t="s">
        <v>73</v>
      </c>
      <c r="F180" s="83" t="s">
        <v>63</v>
      </c>
      <c r="G180" s="84"/>
      <c r="H180" s="85">
        <v>520</v>
      </c>
      <c r="I180" s="86">
        <v>1</v>
      </c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  <c r="W180" s="88"/>
      <c r="X180" s="89">
        <f t="shared" si="16"/>
        <v>1</v>
      </c>
    </row>
    <row r="181" spans="1:24" ht="14.1" customHeight="1">
      <c r="A181" s="79"/>
      <c r="B181" s="80"/>
      <c r="C181" s="81"/>
      <c r="D181" s="82"/>
      <c r="E181" s="82"/>
      <c r="F181" s="83"/>
      <c r="G181" s="84"/>
      <c r="H181" s="85">
        <v>580</v>
      </c>
      <c r="I181" s="86">
        <v>1</v>
      </c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  <c r="W181" s="88"/>
      <c r="X181" s="89">
        <f t="shared" si="16"/>
        <v>1</v>
      </c>
    </row>
    <row r="182" spans="1:24" ht="14.1" customHeight="1">
      <c r="A182" s="79"/>
      <c r="B182" s="80"/>
      <c r="C182" s="81"/>
      <c r="D182" s="82"/>
      <c r="E182" s="82"/>
      <c r="F182" s="83"/>
      <c r="G182" s="84"/>
      <c r="H182" s="85">
        <v>680</v>
      </c>
      <c r="I182" s="86">
        <v>1</v>
      </c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  <c r="W182" s="88"/>
      <c r="X182" s="89">
        <f t="shared" si="16"/>
        <v>1</v>
      </c>
    </row>
    <row r="183" spans="1:24" ht="14.1" customHeight="1">
      <c r="A183" s="79"/>
      <c r="B183" s="80"/>
      <c r="C183" s="81"/>
      <c r="D183" s="82"/>
      <c r="E183" s="82" t="s">
        <v>62</v>
      </c>
      <c r="F183" s="83" t="s">
        <v>63</v>
      </c>
      <c r="G183" s="84"/>
      <c r="H183" s="85">
        <v>900</v>
      </c>
      <c r="I183" s="86">
        <v>1</v>
      </c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  <c r="W183" s="88"/>
      <c r="X183" s="89">
        <f t="shared" si="16"/>
        <v>1</v>
      </c>
    </row>
    <row r="184" spans="1:24" ht="14.1" customHeight="1">
      <c r="A184" s="79"/>
      <c r="B184" s="80"/>
      <c r="C184" s="81"/>
      <c r="D184" s="82" t="s">
        <v>64</v>
      </c>
      <c r="E184" s="82" t="s">
        <v>65</v>
      </c>
      <c r="F184" s="83" t="s">
        <v>66</v>
      </c>
      <c r="G184" s="84"/>
      <c r="H184" s="85">
        <v>0</v>
      </c>
      <c r="I184" s="86">
        <v>1</v>
      </c>
      <c r="J184" s="87">
        <v>1</v>
      </c>
      <c r="K184" s="87">
        <v>1</v>
      </c>
      <c r="L184" s="87">
        <v>1</v>
      </c>
      <c r="M184" s="87">
        <v>1</v>
      </c>
      <c r="N184" s="87">
        <v>1</v>
      </c>
      <c r="O184" s="87"/>
      <c r="P184" s="87"/>
      <c r="Q184" s="87"/>
      <c r="R184" s="87"/>
      <c r="S184" s="87"/>
      <c r="T184" s="87"/>
      <c r="U184" s="87"/>
      <c r="V184" s="87"/>
      <c r="W184" s="88"/>
      <c r="X184" s="89">
        <f t="shared" si="16"/>
        <v>6</v>
      </c>
    </row>
    <row r="185" spans="1:24" ht="14.1" customHeight="1">
      <c r="A185" s="79"/>
      <c r="B185" s="80"/>
      <c r="C185" s="81"/>
      <c r="D185" s="82"/>
      <c r="E185" s="82"/>
      <c r="F185" s="83"/>
      <c r="G185" s="84"/>
      <c r="H185" s="85"/>
      <c r="I185" s="86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8"/>
      <c r="X185" s="89">
        <f t="shared" si="16"/>
        <v>0</v>
      </c>
    </row>
    <row r="186" spans="1:24" ht="14.1" customHeight="1">
      <c r="A186" s="79"/>
      <c r="B186" s="80"/>
      <c r="C186" s="81"/>
      <c r="D186" s="82"/>
      <c r="E186" s="82"/>
      <c r="F186" s="83"/>
      <c r="G186" s="84"/>
      <c r="H186" s="85"/>
      <c r="I186" s="86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8"/>
      <c r="X186" s="89">
        <f t="shared" si="16"/>
        <v>0</v>
      </c>
    </row>
    <row r="187" spans="1:24" ht="14.1" customHeight="1">
      <c r="A187" s="79"/>
      <c r="B187" s="80"/>
      <c r="C187" s="81"/>
      <c r="D187" s="82"/>
      <c r="E187" s="82"/>
      <c r="F187" s="83"/>
      <c r="G187" s="84"/>
      <c r="H187" s="85"/>
      <c r="I187" s="86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8"/>
      <c r="X187" s="89">
        <f t="shared" si="16"/>
        <v>0</v>
      </c>
    </row>
    <row r="188" spans="1:24" ht="14.1" customHeight="1">
      <c r="A188" s="79"/>
      <c r="B188" s="80"/>
      <c r="C188" s="81"/>
      <c r="D188" s="82"/>
      <c r="E188" s="82"/>
      <c r="F188" s="83"/>
      <c r="G188" s="84"/>
      <c r="H188" s="85"/>
      <c r="I188" s="86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8"/>
      <c r="X188" s="89">
        <f t="shared" si="16"/>
        <v>0</v>
      </c>
    </row>
    <row r="189" spans="1:24" ht="14.1" customHeight="1">
      <c r="A189" s="79" t="s">
        <v>59</v>
      </c>
      <c r="B189" s="80"/>
      <c r="C189" s="81"/>
      <c r="D189" s="82"/>
      <c r="E189" s="82"/>
      <c r="F189" s="83"/>
      <c r="G189" s="84"/>
      <c r="H189" s="85"/>
      <c r="I189" s="86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  <c r="W189" s="88"/>
      <c r="X189" s="89">
        <f t="shared" ref="X189:X190" si="17">SUM(I189:W189)</f>
        <v>0</v>
      </c>
    </row>
    <row r="190" spans="1:24" ht="14.1" customHeight="1">
      <c r="A190" s="79"/>
      <c r="B190" s="80" t="s">
        <v>70</v>
      </c>
      <c r="C190" s="81"/>
      <c r="D190" s="82"/>
      <c r="E190" s="82"/>
      <c r="F190" s="83"/>
      <c r="G190" s="84"/>
      <c r="H190" s="85"/>
      <c r="I190" s="86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8"/>
      <c r="X190" s="89">
        <f t="shared" si="17"/>
        <v>0</v>
      </c>
    </row>
    <row r="191" spans="1:24" ht="14.1" customHeight="1">
      <c r="A191" s="79"/>
      <c r="B191" s="80"/>
      <c r="C191" s="81" t="s">
        <v>94</v>
      </c>
      <c r="D191" s="82"/>
      <c r="E191" s="82"/>
      <c r="F191" s="83"/>
      <c r="G191" s="84"/>
      <c r="H191" s="85"/>
      <c r="I191" s="86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8"/>
      <c r="X191" s="89">
        <f t="shared" ref="X191:X200" si="18">SUM(I191:W191)</f>
        <v>0</v>
      </c>
    </row>
    <row r="192" spans="1:24" ht="14.1" customHeight="1">
      <c r="A192" s="79"/>
      <c r="B192" s="80"/>
      <c r="C192" s="81"/>
      <c r="D192" s="82" t="s">
        <v>67</v>
      </c>
      <c r="E192" s="82" t="s">
        <v>31</v>
      </c>
      <c r="F192" s="83">
        <v>100</v>
      </c>
      <c r="G192" s="84" t="s">
        <v>32</v>
      </c>
      <c r="H192" s="85">
        <v>0</v>
      </c>
      <c r="I192" s="86">
        <v>3.8</v>
      </c>
      <c r="J192" s="87">
        <v>5.2</v>
      </c>
      <c r="K192" s="87">
        <v>11</v>
      </c>
      <c r="L192" s="87">
        <v>2.2000000000000002</v>
      </c>
      <c r="M192" s="87">
        <v>2.7</v>
      </c>
      <c r="N192" s="87"/>
      <c r="O192" s="87"/>
      <c r="P192" s="87"/>
      <c r="Q192" s="87"/>
      <c r="R192" s="87"/>
      <c r="S192" s="87"/>
      <c r="T192" s="87"/>
      <c r="U192" s="87"/>
      <c r="V192" s="87"/>
      <c r="W192" s="88"/>
      <c r="X192" s="89">
        <f t="shared" si="18"/>
        <v>24.9</v>
      </c>
    </row>
    <row r="193" spans="1:24" ht="14.1" customHeight="1">
      <c r="A193" s="79"/>
      <c r="B193" s="80"/>
      <c r="C193" s="81"/>
      <c r="D193" s="82"/>
      <c r="E193" s="82"/>
      <c r="F193" s="83"/>
      <c r="G193" s="84"/>
      <c r="H193" s="85"/>
      <c r="I193" s="86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  <c r="W193" s="88"/>
      <c r="X193" s="89">
        <f t="shared" si="18"/>
        <v>0</v>
      </c>
    </row>
    <row r="194" spans="1:24" ht="14.1" customHeight="1">
      <c r="A194" s="79"/>
      <c r="B194" s="80"/>
      <c r="C194" s="81"/>
      <c r="D194" s="82"/>
      <c r="E194" s="82"/>
      <c r="F194" s="83"/>
      <c r="G194" s="84"/>
      <c r="H194" s="85"/>
      <c r="I194" s="86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8"/>
      <c r="X194" s="89">
        <f t="shared" si="18"/>
        <v>0</v>
      </c>
    </row>
    <row r="195" spans="1:24" ht="14.1" customHeight="1">
      <c r="A195" s="79"/>
      <c r="B195" s="80"/>
      <c r="C195" s="81"/>
      <c r="D195" s="82"/>
      <c r="E195" s="82"/>
      <c r="F195" s="83"/>
      <c r="G195" s="84"/>
      <c r="H195" s="85"/>
      <c r="I195" s="86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  <c r="W195" s="88"/>
      <c r="X195" s="89">
        <f t="shared" si="18"/>
        <v>0</v>
      </c>
    </row>
    <row r="196" spans="1:24" ht="14.1" customHeight="1">
      <c r="A196" s="79"/>
      <c r="B196" s="80"/>
      <c r="C196" s="81"/>
      <c r="D196" s="82"/>
      <c r="E196" s="82"/>
      <c r="F196" s="83"/>
      <c r="G196" s="84"/>
      <c r="H196" s="85"/>
      <c r="I196" s="86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  <c r="W196" s="88"/>
      <c r="X196" s="89">
        <f t="shared" si="18"/>
        <v>0</v>
      </c>
    </row>
    <row r="197" spans="1:24" ht="14.1" customHeight="1">
      <c r="A197" s="79"/>
      <c r="B197" s="80"/>
      <c r="C197" s="81"/>
      <c r="D197" s="82"/>
      <c r="E197" s="82"/>
      <c r="F197" s="83"/>
      <c r="G197" s="84"/>
      <c r="H197" s="85"/>
      <c r="I197" s="86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  <c r="W197" s="88"/>
      <c r="X197" s="89">
        <f t="shared" si="18"/>
        <v>0</v>
      </c>
    </row>
    <row r="198" spans="1:24" ht="14.1" customHeight="1">
      <c r="A198" s="79"/>
      <c r="B198" s="80"/>
      <c r="C198" s="81"/>
      <c r="D198" s="82"/>
      <c r="E198" s="82"/>
      <c r="F198" s="83"/>
      <c r="G198" s="84"/>
      <c r="H198" s="85"/>
      <c r="I198" s="86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8"/>
      <c r="X198" s="89">
        <f t="shared" si="18"/>
        <v>0</v>
      </c>
    </row>
    <row r="199" spans="1:24" ht="14.1" customHeight="1">
      <c r="A199" s="79"/>
      <c r="B199" s="80"/>
      <c r="C199" s="81"/>
      <c r="D199" s="82"/>
      <c r="E199" s="82"/>
      <c r="F199" s="83"/>
      <c r="G199" s="84"/>
      <c r="H199" s="85"/>
      <c r="I199" s="86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  <c r="W199" s="88"/>
      <c r="X199" s="89">
        <f t="shared" si="18"/>
        <v>0</v>
      </c>
    </row>
    <row r="200" spans="1:24" ht="14.1" customHeight="1">
      <c r="A200" s="79"/>
      <c r="B200" s="80"/>
      <c r="C200" s="81"/>
      <c r="D200" s="82"/>
      <c r="E200" s="82"/>
      <c r="F200" s="83"/>
      <c r="G200" s="84"/>
      <c r="H200" s="85"/>
      <c r="I200" s="86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  <c r="W200" s="88"/>
      <c r="X200" s="89">
        <f t="shared" si="18"/>
        <v>0</v>
      </c>
    </row>
    <row r="201" spans="1:24" ht="14.1" customHeight="1">
      <c r="A201" s="79"/>
      <c r="B201" s="80"/>
      <c r="C201" s="81"/>
      <c r="D201" s="82"/>
      <c r="E201" s="82"/>
      <c r="F201" s="83"/>
      <c r="G201" s="84"/>
      <c r="H201" s="85"/>
      <c r="I201" s="86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  <c r="W201" s="88"/>
      <c r="X201" s="89">
        <f t="shared" ref="X201:X202" si="19">SUM(I201:W201)</f>
        <v>0</v>
      </c>
    </row>
    <row r="202" spans="1:24" ht="14.1" customHeight="1">
      <c r="A202" s="79"/>
      <c r="B202" s="80"/>
      <c r="C202" s="81"/>
      <c r="D202" s="82"/>
      <c r="E202" s="82"/>
      <c r="F202" s="83"/>
      <c r="G202" s="84"/>
      <c r="H202" s="85"/>
      <c r="I202" s="86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  <c r="W202" s="88"/>
      <c r="X202" s="89">
        <f t="shared" si="19"/>
        <v>0</v>
      </c>
    </row>
    <row r="203" spans="1:24" ht="14.1" customHeight="1">
      <c r="A203" s="79" t="s">
        <v>59</v>
      </c>
      <c r="B203" s="80"/>
      <c r="C203" s="81"/>
      <c r="D203" s="82"/>
      <c r="E203" s="82"/>
      <c r="F203" s="83"/>
      <c r="G203" s="84"/>
      <c r="H203" s="85"/>
      <c r="I203" s="86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  <c r="W203" s="88"/>
      <c r="X203" s="89">
        <f t="shared" ref="X203:X232" si="20">SUM(I203:W203)</f>
        <v>0</v>
      </c>
    </row>
    <row r="204" spans="1:24" ht="14.1" customHeight="1">
      <c r="A204" s="79"/>
      <c r="B204" s="80" t="s">
        <v>60</v>
      </c>
      <c r="C204" s="81"/>
      <c r="D204" s="82"/>
      <c r="E204" s="82"/>
      <c r="F204" s="83"/>
      <c r="G204" s="84"/>
      <c r="H204" s="85"/>
      <c r="I204" s="86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  <c r="W204" s="88"/>
      <c r="X204" s="89">
        <f t="shared" si="20"/>
        <v>0</v>
      </c>
    </row>
    <row r="205" spans="1:24" ht="14.1" customHeight="1">
      <c r="A205" s="79"/>
      <c r="B205" s="80"/>
      <c r="C205" s="81" t="s">
        <v>93</v>
      </c>
      <c r="D205" s="82"/>
      <c r="E205" s="82"/>
      <c r="F205" s="83"/>
      <c r="G205" s="84"/>
      <c r="H205" s="85"/>
      <c r="I205" s="86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  <c r="W205" s="88"/>
      <c r="X205" s="89">
        <f t="shared" si="20"/>
        <v>0</v>
      </c>
    </row>
    <row r="206" spans="1:24" ht="14.1" customHeight="1">
      <c r="A206" s="79"/>
      <c r="B206" s="80"/>
      <c r="C206" s="81"/>
      <c r="D206" s="82" t="s">
        <v>67</v>
      </c>
      <c r="E206" s="82" t="s">
        <v>31</v>
      </c>
      <c r="F206" s="83">
        <v>50</v>
      </c>
      <c r="G206" s="84" t="s">
        <v>32</v>
      </c>
      <c r="H206" s="85">
        <v>0</v>
      </c>
      <c r="I206" s="86">
        <v>5.6</v>
      </c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  <c r="W206" s="88"/>
      <c r="X206" s="89">
        <f t="shared" si="20"/>
        <v>5.6</v>
      </c>
    </row>
    <row r="207" spans="1:24" ht="14.1" customHeight="1">
      <c r="A207" s="79"/>
      <c r="B207" s="80"/>
      <c r="C207" s="81"/>
      <c r="D207" s="82"/>
      <c r="E207" s="82"/>
      <c r="F207" s="83">
        <v>100</v>
      </c>
      <c r="G207" s="84" t="s">
        <v>32</v>
      </c>
      <c r="H207" s="85">
        <v>0</v>
      </c>
      <c r="I207" s="86">
        <v>2.7</v>
      </c>
      <c r="J207" s="87">
        <v>2.8</v>
      </c>
      <c r="K207" s="87">
        <v>2.8</v>
      </c>
      <c r="L207" s="87">
        <v>2.7</v>
      </c>
      <c r="M207" s="87"/>
      <c r="N207" s="87"/>
      <c r="O207" s="87"/>
      <c r="P207" s="87"/>
      <c r="Q207" s="87"/>
      <c r="R207" s="87"/>
      <c r="S207" s="87"/>
      <c r="T207" s="87"/>
      <c r="U207" s="87"/>
      <c r="V207" s="87"/>
      <c r="W207" s="88"/>
      <c r="X207" s="89">
        <f t="shared" si="20"/>
        <v>11</v>
      </c>
    </row>
    <row r="208" spans="1:24" ht="14.1" customHeight="1">
      <c r="A208" s="79"/>
      <c r="B208" s="80"/>
      <c r="C208" s="81"/>
      <c r="D208" s="82"/>
      <c r="E208" s="82"/>
      <c r="F208" s="83"/>
      <c r="G208" s="84"/>
      <c r="H208" s="85"/>
      <c r="I208" s="86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  <c r="W208" s="88"/>
      <c r="X208" s="89">
        <f t="shared" si="20"/>
        <v>0</v>
      </c>
    </row>
    <row r="209" spans="1:24" ht="14.1" customHeight="1">
      <c r="A209" s="79"/>
      <c r="B209" s="80"/>
      <c r="C209" s="81"/>
      <c r="D209" s="82"/>
      <c r="E209" s="82"/>
      <c r="F209" s="83"/>
      <c r="G209" s="84"/>
      <c r="H209" s="85"/>
      <c r="I209" s="86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  <c r="W209" s="88"/>
      <c r="X209" s="89">
        <f t="shared" si="20"/>
        <v>0</v>
      </c>
    </row>
    <row r="210" spans="1:24" ht="14.1" customHeight="1">
      <c r="A210" s="79"/>
      <c r="B210" s="80"/>
      <c r="C210" s="81"/>
      <c r="D210" s="82" t="s">
        <v>61</v>
      </c>
      <c r="E210" s="82" t="s">
        <v>62</v>
      </c>
      <c r="F210" s="83" t="s">
        <v>63</v>
      </c>
      <c r="G210" s="84"/>
      <c r="H210" s="85">
        <v>450</v>
      </c>
      <c r="I210" s="86">
        <v>4</v>
      </c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  <c r="W210" s="88"/>
      <c r="X210" s="89">
        <f>SUM(I210:W210)</f>
        <v>4</v>
      </c>
    </row>
    <row r="211" spans="1:24" ht="14.1" customHeight="1">
      <c r="A211" s="79"/>
      <c r="B211" s="80"/>
      <c r="C211" s="81"/>
      <c r="D211" s="82" t="s">
        <v>64</v>
      </c>
      <c r="E211" s="82" t="s">
        <v>65</v>
      </c>
      <c r="F211" s="83" t="s">
        <v>66</v>
      </c>
      <c r="G211" s="84"/>
      <c r="H211" s="85">
        <v>0</v>
      </c>
      <c r="I211" s="86">
        <v>1</v>
      </c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  <c r="W211" s="88"/>
      <c r="X211" s="89">
        <f>SUM(I211:W211)</f>
        <v>1</v>
      </c>
    </row>
    <row r="212" spans="1:24" ht="14.1" customHeight="1">
      <c r="A212" s="79"/>
      <c r="B212" s="80"/>
      <c r="C212" s="81"/>
      <c r="D212" s="82"/>
      <c r="E212" s="82"/>
      <c r="F212" s="83"/>
      <c r="G212" s="84"/>
      <c r="H212" s="85"/>
      <c r="I212" s="86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  <c r="W212" s="88"/>
      <c r="X212" s="89">
        <f t="shared" si="20"/>
        <v>0</v>
      </c>
    </row>
    <row r="213" spans="1:24" ht="14.1" customHeight="1">
      <c r="A213" s="79"/>
      <c r="B213" s="80"/>
      <c r="C213" s="81"/>
      <c r="D213" s="82"/>
      <c r="E213" s="82"/>
      <c r="F213" s="83"/>
      <c r="G213" s="84"/>
      <c r="H213" s="85"/>
      <c r="I213" s="86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  <c r="W213" s="88"/>
      <c r="X213" s="89">
        <f t="shared" si="20"/>
        <v>0</v>
      </c>
    </row>
    <row r="214" spans="1:24" ht="14.1" customHeight="1">
      <c r="A214" s="79"/>
      <c r="B214" s="80"/>
      <c r="C214" s="81"/>
      <c r="D214" s="82"/>
      <c r="E214" s="82"/>
      <c r="F214" s="83"/>
      <c r="G214" s="84"/>
      <c r="H214" s="85"/>
      <c r="I214" s="86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  <c r="W214" s="88"/>
      <c r="X214" s="89">
        <f t="shared" si="20"/>
        <v>0</v>
      </c>
    </row>
    <row r="215" spans="1:24" ht="14.1" customHeight="1">
      <c r="A215" s="79"/>
      <c r="B215" s="80"/>
      <c r="C215" s="81"/>
      <c r="D215" s="82"/>
      <c r="E215" s="82"/>
      <c r="F215" s="83"/>
      <c r="G215" s="84"/>
      <c r="H215" s="85"/>
      <c r="I215" s="86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  <c r="W215" s="88"/>
      <c r="X215" s="89">
        <f t="shared" si="20"/>
        <v>0</v>
      </c>
    </row>
    <row r="216" spans="1:24" ht="14.1" customHeight="1">
      <c r="A216" s="79"/>
      <c r="B216" s="80"/>
      <c r="C216" s="81"/>
      <c r="D216" s="82"/>
      <c r="E216" s="82"/>
      <c r="F216" s="83"/>
      <c r="G216" s="84"/>
      <c r="H216" s="85"/>
      <c r="I216" s="86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  <c r="W216" s="88"/>
      <c r="X216" s="89">
        <f t="shared" si="20"/>
        <v>0</v>
      </c>
    </row>
    <row r="217" spans="1:24" ht="14.1" customHeight="1">
      <c r="A217" s="79"/>
      <c r="B217" s="80"/>
      <c r="C217" s="81"/>
      <c r="D217" s="82"/>
      <c r="E217" s="82"/>
      <c r="F217" s="83"/>
      <c r="G217" s="84"/>
      <c r="H217" s="85"/>
      <c r="I217" s="86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  <c r="W217" s="88"/>
      <c r="X217" s="89">
        <f t="shared" si="20"/>
        <v>0</v>
      </c>
    </row>
    <row r="218" spans="1:24" ht="14.1" customHeight="1">
      <c r="A218" s="79"/>
      <c r="B218" s="80"/>
      <c r="C218" s="81"/>
      <c r="D218" s="82"/>
      <c r="E218" s="82"/>
      <c r="F218" s="83"/>
      <c r="G218" s="84"/>
      <c r="H218" s="85"/>
      <c r="I218" s="86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8"/>
      <c r="X218" s="89">
        <f t="shared" si="20"/>
        <v>0</v>
      </c>
    </row>
    <row r="219" spans="1:24" ht="14.1" customHeight="1">
      <c r="A219" s="79" t="s">
        <v>59</v>
      </c>
      <c r="B219" s="80"/>
      <c r="C219" s="81"/>
      <c r="D219" s="82"/>
      <c r="E219" s="82"/>
      <c r="F219" s="83"/>
      <c r="G219" s="84"/>
      <c r="H219" s="85"/>
      <c r="I219" s="86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  <c r="W219" s="88"/>
      <c r="X219" s="89">
        <f t="shared" ref="X219:X220" si="21">SUM(I219:W219)</f>
        <v>0</v>
      </c>
    </row>
    <row r="220" spans="1:24" ht="14.1" customHeight="1">
      <c r="A220" s="79"/>
      <c r="B220" s="80" t="s">
        <v>60</v>
      </c>
      <c r="C220" s="81"/>
      <c r="D220" s="82"/>
      <c r="E220" s="82"/>
      <c r="F220" s="83"/>
      <c r="G220" s="84"/>
      <c r="H220" s="85"/>
      <c r="I220" s="86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  <c r="W220" s="88"/>
      <c r="X220" s="89">
        <f t="shared" si="21"/>
        <v>0</v>
      </c>
    </row>
    <row r="221" spans="1:24" ht="14.1" customHeight="1">
      <c r="A221" s="79"/>
      <c r="B221" s="80"/>
      <c r="C221" s="81" t="s">
        <v>94</v>
      </c>
      <c r="D221" s="82"/>
      <c r="E221" s="82"/>
      <c r="F221" s="83"/>
      <c r="G221" s="84"/>
      <c r="H221" s="85"/>
      <c r="I221" s="86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  <c r="W221" s="88"/>
      <c r="X221" s="89">
        <f t="shared" si="20"/>
        <v>0</v>
      </c>
    </row>
    <row r="222" spans="1:24" ht="14.1" customHeight="1">
      <c r="A222" s="79"/>
      <c r="B222" s="80"/>
      <c r="C222" s="81"/>
      <c r="D222" s="82" t="s">
        <v>67</v>
      </c>
      <c r="E222" s="82" t="s">
        <v>31</v>
      </c>
      <c r="F222" s="83">
        <v>50</v>
      </c>
      <c r="G222" s="84" t="s">
        <v>32</v>
      </c>
      <c r="H222" s="85">
        <v>0</v>
      </c>
      <c r="I222" s="86">
        <v>4.9000000000000004</v>
      </c>
      <c r="J222" s="87">
        <v>1.6</v>
      </c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  <c r="W222" s="88"/>
      <c r="X222" s="89">
        <f t="shared" si="20"/>
        <v>6.5</v>
      </c>
    </row>
    <row r="223" spans="1:24" ht="14.1" customHeight="1">
      <c r="A223" s="79"/>
      <c r="B223" s="80"/>
      <c r="C223" s="81"/>
      <c r="D223" s="82"/>
      <c r="E223" s="82"/>
      <c r="F223" s="83"/>
      <c r="G223" s="84"/>
      <c r="H223" s="85" t="s">
        <v>33</v>
      </c>
      <c r="I223" s="86">
        <v>0.3</v>
      </c>
      <c r="J223" s="87">
        <v>0.3</v>
      </c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  <c r="W223" s="88"/>
      <c r="X223" s="89">
        <f t="shared" si="20"/>
        <v>0.6</v>
      </c>
    </row>
    <row r="224" spans="1:24" ht="14.1" customHeight="1">
      <c r="A224" s="79"/>
      <c r="B224" s="80"/>
      <c r="C224" s="81"/>
      <c r="D224" s="82"/>
      <c r="E224" s="82"/>
      <c r="F224" s="83"/>
      <c r="G224" s="84"/>
      <c r="H224" s="85"/>
      <c r="I224" s="86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  <c r="W224" s="88"/>
      <c r="X224" s="89">
        <f t="shared" ref="X224:X225" si="22">SUM(I224:W224)</f>
        <v>0</v>
      </c>
    </row>
    <row r="225" spans="1:24" ht="14.1" customHeight="1">
      <c r="A225" s="79"/>
      <c r="B225" s="80"/>
      <c r="C225" s="81"/>
      <c r="D225" s="82"/>
      <c r="E225" s="82"/>
      <c r="F225" s="83"/>
      <c r="G225" s="84"/>
      <c r="H225" s="85"/>
      <c r="I225" s="86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  <c r="W225" s="88"/>
      <c r="X225" s="89">
        <f t="shared" si="22"/>
        <v>0</v>
      </c>
    </row>
    <row r="226" spans="1:24" ht="14.1" customHeight="1">
      <c r="A226" s="79"/>
      <c r="B226" s="80"/>
      <c r="C226" s="81"/>
      <c r="D226" s="82" t="s">
        <v>68</v>
      </c>
      <c r="E226" s="82" t="s">
        <v>69</v>
      </c>
      <c r="F226" s="83">
        <v>50</v>
      </c>
      <c r="G226" s="84">
        <v>0</v>
      </c>
      <c r="H226" s="85">
        <v>0</v>
      </c>
      <c r="I226" s="86">
        <v>1</v>
      </c>
      <c r="J226" s="87">
        <v>1</v>
      </c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  <c r="W226" s="88"/>
      <c r="X226" s="89">
        <f t="shared" si="20"/>
        <v>2</v>
      </c>
    </row>
    <row r="227" spans="1:24" ht="14.1" customHeight="1">
      <c r="A227" s="79"/>
      <c r="B227" s="80"/>
      <c r="C227" s="81"/>
      <c r="D227" s="82"/>
      <c r="E227" s="82"/>
      <c r="F227" s="83"/>
      <c r="G227" s="84"/>
      <c r="H227" s="85"/>
      <c r="I227" s="86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  <c r="W227" s="88"/>
      <c r="X227" s="89">
        <f t="shared" si="20"/>
        <v>0</v>
      </c>
    </row>
    <row r="228" spans="1:24" ht="14.1" customHeight="1">
      <c r="A228" s="79"/>
      <c r="B228" s="80"/>
      <c r="C228" s="81"/>
      <c r="D228" s="82"/>
      <c r="E228" s="82"/>
      <c r="F228" s="83"/>
      <c r="G228" s="84"/>
      <c r="H228" s="85"/>
      <c r="I228" s="86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  <c r="W228" s="88"/>
      <c r="X228" s="89">
        <f t="shared" si="20"/>
        <v>0</v>
      </c>
    </row>
    <row r="229" spans="1:24" ht="14.1" customHeight="1">
      <c r="A229" s="79"/>
      <c r="B229" s="80"/>
      <c r="C229" s="81"/>
      <c r="D229" s="82"/>
      <c r="E229" s="82"/>
      <c r="F229" s="83"/>
      <c r="G229" s="84"/>
      <c r="H229" s="85"/>
      <c r="I229" s="86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  <c r="W229" s="88"/>
      <c r="X229" s="89">
        <f t="shared" si="20"/>
        <v>0</v>
      </c>
    </row>
    <row r="230" spans="1:24" ht="14.1" customHeight="1">
      <c r="A230" s="79"/>
      <c r="B230" s="80"/>
      <c r="C230" s="81"/>
      <c r="D230" s="82"/>
      <c r="E230" s="82"/>
      <c r="F230" s="83"/>
      <c r="G230" s="84"/>
      <c r="H230" s="85"/>
      <c r="I230" s="86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  <c r="W230" s="88"/>
      <c r="X230" s="89">
        <f t="shared" si="20"/>
        <v>0</v>
      </c>
    </row>
    <row r="231" spans="1:24" ht="14.1" customHeight="1">
      <c r="A231" s="79"/>
      <c r="B231" s="80"/>
      <c r="C231" s="81"/>
      <c r="D231" s="82"/>
      <c r="E231" s="82"/>
      <c r="F231" s="83"/>
      <c r="G231" s="84"/>
      <c r="H231" s="85"/>
      <c r="I231" s="86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  <c r="W231" s="88"/>
      <c r="X231" s="89">
        <f t="shared" si="20"/>
        <v>0</v>
      </c>
    </row>
    <row r="232" spans="1:24" ht="14.1" customHeight="1">
      <c r="A232" s="79"/>
      <c r="B232" s="80"/>
      <c r="C232" s="81"/>
      <c r="D232" s="82"/>
      <c r="E232" s="82"/>
      <c r="F232" s="83"/>
      <c r="G232" s="84"/>
      <c r="H232" s="85"/>
      <c r="I232" s="86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  <c r="W232" s="88"/>
      <c r="X232" s="89">
        <f t="shared" si="20"/>
        <v>0</v>
      </c>
    </row>
    <row r="233" spans="1:24" ht="14.1" customHeight="1">
      <c r="A233" s="79"/>
      <c r="B233" s="80"/>
      <c r="C233" s="81"/>
      <c r="D233" s="82"/>
      <c r="E233" s="82"/>
      <c r="F233" s="83"/>
      <c r="G233" s="84"/>
      <c r="H233" s="85"/>
      <c r="I233" s="86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  <c r="W233" s="88"/>
      <c r="X233" s="89">
        <f t="shared" ref="X233:X235" si="23">SUM(I233:W233)</f>
        <v>0</v>
      </c>
    </row>
    <row r="234" spans="1:24" ht="14.1" customHeight="1">
      <c r="A234" s="79"/>
      <c r="B234" s="80"/>
      <c r="C234" s="81"/>
      <c r="D234" s="82"/>
      <c r="E234" s="82"/>
      <c r="F234" s="83"/>
      <c r="G234" s="84"/>
      <c r="H234" s="85"/>
      <c r="I234" s="86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  <c r="W234" s="88"/>
      <c r="X234" s="89">
        <f t="shared" si="23"/>
        <v>0</v>
      </c>
    </row>
    <row r="235" spans="1:24" ht="14.1" customHeight="1">
      <c r="A235" s="79"/>
      <c r="B235" s="80"/>
      <c r="C235" s="81"/>
      <c r="D235" s="82"/>
      <c r="E235" s="82"/>
      <c r="F235" s="83"/>
      <c r="G235" s="84"/>
      <c r="H235" s="85"/>
      <c r="I235" s="86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  <c r="W235" s="88"/>
      <c r="X235" s="89">
        <f t="shared" si="23"/>
        <v>0</v>
      </c>
    </row>
    <row r="236" spans="1:24" ht="14.1" customHeight="1">
      <c r="A236" s="79" t="s">
        <v>59</v>
      </c>
      <c r="B236" s="80"/>
      <c r="C236" s="81"/>
      <c r="D236" s="82"/>
      <c r="E236" s="82"/>
      <c r="F236" s="83"/>
      <c r="G236" s="84"/>
      <c r="H236" s="85"/>
      <c r="I236" s="86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  <c r="W236" s="88"/>
      <c r="X236" s="89">
        <f t="shared" ref="X236:X321" si="24">SUM(I236:W236)</f>
        <v>0</v>
      </c>
    </row>
    <row r="237" spans="1:24" ht="14.1" customHeight="1">
      <c r="A237" s="79"/>
      <c r="B237" s="80" t="s">
        <v>79</v>
      </c>
      <c r="C237" s="81"/>
      <c r="D237" s="82"/>
      <c r="E237" s="82"/>
      <c r="F237" s="83"/>
      <c r="G237" s="84"/>
      <c r="H237" s="85"/>
      <c r="I237" s="86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  <c r="W237" s="88"/>
      <c r="X237" s="89">
        <f t="shared" si="24"/>
        <v>0</v>
      </c>
    </row>
    <row r="238" spans="1:24" ht="14.1" customHeight="1">
      <c r="A238" s="79"/>
      <c r="B238" s="80"/>
      <c r="C238" s="81" t="s">
        <v>94</v>
      </c>
      <c r="D238" s="82"/>
      <c r="E238" s="82"/>
      <c r="F238" s="83"/>
      <c r="G238" s="84"/>
      <c r="H238" s="85"/>
      <c r="I238" s="86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  <c r="W238" s="88"/>
      <c r="X238" s="89">
        <f t="shared" si="24"/>
        <v>0</v>
      </c>
    </row>
    <row r="239" spans="1:24" ht="14.1" customHeight="1">
      <c r="A239" s="79"/>
      <c r="B239" s="80"/>
      <c r="C239" s="81"/>
      <c r="D239" s="82" t="s">
        <v>80</v>
      </c>
      <c r="E239" s="82" t="s">
        <v>49</v>
      </c>
      <c r="F239" s="83">
        <v>50</v>
      </c>
      <c r="G239" s="84" t="s">
        <v>50</v>
      </c>
      <c r="H239" s="85">
        <v>0</v>
      </c>
      <c r="I239" s="86">
        <v>0.6</v>
      </c>
      <c r="J239" s="87">
        <v>1.3</v>
      </c>
      <c r="K239" s="87">
        <v>1</v>
      </c>
      <c r="L239" s="87">
        <v>5.0999999999999996</v>
      </c>
      <c r="M239" s="87">
        <v>1</v>
      </c>
      <c r="N239" s="87">
        <v>1.3</v>
      </c>
      <c r="O239" s="87">
        <v>1.3</v>
      </c>
      <c r="P239" s="87">
        <v>1</v>
      </c>
      <c r="Q239" s="87"/>
      <c r="R239" s="87"/>
      <c r="S239" s="87"/>
      <c r="T239" s="87"/>
      <c r="U239" s="87"/>
      <c r="V239" s="87"/>
      <c r="W239" s="88"/>
      <c r="X239" s="89">
        <f t="shared" si="24"/>
        <v>12.600000000000001</v>
      </c>
    </row>
    <row r="240" spans="1:24" ht="14.1" customHeight="1">
      <c r="A240" s="79"/>
      <c r="B240" s="80"/>
      <c r="C240" s="81"/>
      <c r="D240" s="82"/>
      <c r="E240" s="82"/>
      <c r="F240" s="83">
        <v>100</v>
      </c>
      <c r="G240" s="84" t="s">
        <v>0</v>
      </c>
      <c r="H240" s="85">
        <v>0</v>
      </c>
      <c r="I240" s="86">
        <v>2.8</v>
      </c>
      <c r="J240" s="87">
        <v>2.8</v>
      </c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  <c r="W240" s="88"/>
      <c r="X240" s="89">
        <f t="shared" si="24"/>
        <v>5.6</v>
      </c>
    </row>
    <row r="241" spans="1:24" ht="14.1" customHeight="1">
      <c r="A241" s="79"/>
      <c r="B241" s="80"/>
      <c r="C241" s="81"/>
      <c r="D241" s="82"/>
      <c r="E241" s="82"/>
      <c r="F241" s="83"/>
      <c r="G241" s="84" t="s">
        <v>50</v>
      </c>
      <c r="H241" s="85">
        <v>0</v>
      </c>
      <c r="I241" s="86">
        <v>10.6</v>
      </c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  <c r="W241" s="88"/>
      <c r="X241" s="89">
        <f t="shared" si="24"/>
        <v>10.6</v>
      </c>
    </row>
    <row r="242" spans="1:24" ht="14.1" customHeight="1">
      <c r="A242" s="79"/>
      <c r="B242" s="80"/>
      <c r="C242" s="81"/>
      <c r="D242" s="82"/>
      <c r="E242" s="82"/>
      <c r="F242" s="83"/>
      <c r="G242" s="84"/>
      <c r="H242" s="85"/>
      <c r="I242" s="86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  <c r="W242" s="88"/>
      <c r="X242" s="89">
        <f t="shared" ref="X242" si="25">SUM(I242:W242)</f>
        <v>0</v>
      </c>
    </row>
    <row r="243" spans="1:24" ht="14.1" customHeight="1">
      <c r="A243" s="79"/>
      <c r="B243" s="80"/>
      <c r="C243" s="81"/>
      <c r="D243" s="82" t="s">
        <v>81</v>
      </c>
      <c r="E243" s="82" t="s">
        <v>49</v>
      </c>
      <c r="F243" s="83">
        <v>50</v>
      </c>
      <c r="G243" s="84" t="s">
        <v>0</v>
      </c>
      <c r="H243" s="85">
        <v>0</v>
      </c>
      <c r="I243" s="86">
        <v>0.5</v>
      </c>
      <c r="J243" s="87">
        <v>0.5</v>
      </c>
      <c r="K243" s="87">
        <v>3</v>
      </c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  <c r="W243" s="88"/>
      <c r="X243" s="89">
        <f t="shared" si="24"/>
        <v>4</v>
      </c>
    </row>
    <row r="244" spans="1:24" ht="14.1" customHeight="1">
      <c r="A244" s="79"/>
      <c r="B244" s="80"/>
      <c r="C244" s="81"/>
      <c r="D244" s="82"/>
      <c r="E244" s="82"/>
      <c r="F244" s="83"/>
      <c r="G244" s="84" t="s">
        <v>50</v>
      </c>
      <c r="H244" s="85">
        <v>0</v>
      </c>
      <c r="I244" s="86">
        <v>0.5</v>
      </c>
      <c r="J244" s="87">
        <v>0.2</v>
      </c>
      <c r="K244" s="87">
        <v>4.5</v>
      </c>
      <c r="L244" s="87">
        <v>0.3</v>
      </c>
      <c r="M244" s="87">
        <v>0.5</v>
      </c>
      <c r="N244" s="87">
        <v>0.5</v>
      </c>
      <c r="O244" s="87"/>
      <c r="P244" s="87"/>
      <c r="Q244" s="87"/>
      <c r="R244" s="87"/>
      <c r="S244" s="87"/>
      <c r="T244" s="87"/>
      <c r="U244" s="87"/>
      <c r="V244" s="87"/>
      <c r="W244" s="88"/>
      <c r="X244" s="89">
        <f t="shared" si="24"/>
        <v>6.5</v>
      </c>
    </row>
    <row r="245" spans="1:24" ht="14.1" customHeight="1">
      <c r="A245" s="79"/>
      <c r="B245" s="80"/>
      <c r="C245" s="81"/>
      <c r="D245" s="82"/>
      <c r="E245" s="82"/>
      <c r="F245" s="83"/>
      <c r="G245" s="84" t="s">
        <v>78</v>
      </c>
      <c r="H245" s="85">
        <v>0</v>
      </c>
      <c r="I245" s="86">
        <v>2.5</v>
      </c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  <c r="W245" s="88"/>
      <c r="X245" s="89">
        <f t="shared" si="24"/>
        <v>2.5</v>
      </c>
    </row>
    <row r="246" spans="1:24" ht="14.1" customHeight="1">
      <c r="A246" s="79"/>
      <c r="B246" s="80"/>
      <c r="C246" s="81"/>
      <c r="D246" s="82"/>
      <c r="E246" s="82"/>
      <c r="F246" s="83"/>
      <c r="G246" s="84"/>
      <c r="H246" s="85"/>
      <c r="I246" s="86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  <c r="W246" s="88"/>
      <c r="X246" s="89">
        <f t="shared" si="24"/>
        <v>0</v>
      </c>
    </row>
    <row r="247" spans="1:24" ht="14.1" customHeight="1">
      <c r="A247" s="79"/>
      <c r="B247" s="80"/>
      <c r="C247" s="81"/>
      <c r="D247" s="82"/>
      <c r="E247" s="82"/>
      <c r="F247" s="83"/>
      <c r="G247" s="84"/>
      <c r="H247" s="85"/>
      <c r="I247" s="86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  <c r="W247" s="88"/>
      <c r="X247" s="89">
        <f t="shared" si="24"/>
        <v>0</v>
      </c>
    </row>
    <row r="248" spans="1:24" ht="14.1" customHeight="1">
      <c r="A248" s="79"/>
      <c r="B248" s="80"/>
      <c r="C248" s="81"/>
      <c r="D248" s="82"/>
      <c r="E248" s="82"/>
      <c r="F248" s="83"/>
      <c r="G248" s="84"/>
      <c r="H248" s="85"/>
      <c r="I248" s="86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  <c r="W248" s="88"/>
      <c r="X248" s="89">
        <f t="shared" si="24"/>
        <v>0</v>
      </c>
    </row>
    <row r="249" spans="1:24" ht="14.1" customHeight="1">
      <c r="A249" s="79"/>
      <c r="B249" s="80"/>
      <c r="C249" s="81"/>
      <c r="D249" s="82" t="s">
        <v>82</v>
      </c>
      <c r="E249" s="82" t="s">
        <v>83</v>
      </c>
      <c r="F249" s="83">
        <v>50</v>
      </c>
      <c r="G249" s="84">
        <v>0</v>
      </c>
      <c r="H249" s="85">
        <v>0</v>
      </c>
      <c r="I249" s="86">
        <v>1</v>
      </c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  <c r="W249" s="88"/>
      <c r="X249" s="89">
        <f t="shared" si="24"/>
        <v>1</v>
      </c>
    </row>
    <row r="250" spans="1:24" ht="14.1" customHeight="1">
      <c r="A250" s="79"/>
      <c r="B250" s="80"/>
      <c r="C250" s="81"/>
      <c r="D250" s="82" t="s">
        <v>84</v>
      </c>
      <c r="E250" s="82" t="s">
        <v>85</v>
      </c>
      <c r="F250" s="83">
        <v>50</v>
      </c>
      <c r="G250" s="84">
        <v>0</v>
      </c>
      <c r="H250" s="85">
        <v>0</v>
      </c>
      <c r="I250" s="86">
        <v>1</v>
      </c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  <c r="W250" s="88"/>
      <c r="X250" s="89">
        <f t="shared" si="24"/>
        <v>1</v>
      </c>
    </row>
    <row r="251" spans="1:24" ht="14.1" customHeight="1">
      <c r="A251" s="79"/>
      <c r="B251" s="80"/>
      <c r="C251" s="81"/>
      <c r="D251" s="82"/>
      <c r="E251" s="82"/>
      <c r="F251" s="83"/>
      <c r="G251" s="84"/>
      <c r="H251" s="85"/>
      <c r="I251" s="86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  <c r="W251" s="88"/>
      <c r="X251" s="89">
        <f t="shared" si="24"/>
        <v>0</v>
      </c>
    </row>
    <row r="252" spans="1:24" ht="14.1" customHeight="1">
      <c r="A252" s="79"/>
      <c r="B252" s="80"/>
      <c r="C252" s="81"/>
      <c r="D252" s="82"/>
      <c r="E252" s="82"/>
      <c r="F252" s="83"/>
      <c r="G252" s="84"/>
      <c r="H252" s="85"/>
      <c r="I252" s="86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  <c r="W252" s="88"/>
      <c r="X252" s="89">
        <f t="shared" si="24"/>
        <v>0</v>
      </c>
    </row>
    <row r="253" spans="1:24" ht="14.1" customHeight="1">
      <c r="A253" s="79"/>
      <c r="B253" s="80"/>
      <c r="C253" s="81"/>
      <c r="D253" s="82"/>
      <c r="E253" s="82"/>
      <c r="F253" s="83"/>
      <c r="G253" s="84"/>
      <c r="H253" s="85"/>
      <c r="I253" s="86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  <c r="W253" s="88"/>
      <c r="X253" s="89">
        <f t="shared" si="24"/>
        <v>0</v>
      </c>
    </row>
    <row r="254" spans="1:24" ht="14.1" customHeight="1">
      <c r="A254" s="79"/>
      <c r="B254" s="80"/>
      <c r="C254" s="81"/>
      <c r="D254" s="82"/>
      <c r="E254" s="82"/>
      <c r="F254" s="83"/>
      <c r="G254" s="84"/>
      <c r="H254" s="85"/>
      <c r="I254" s="86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  <c r="W254" s="88"/>
      <c r="X254" s="89">
        <f t="shared" si="24"/>
        <v>0</v>
      </c>
    </row>
    <row r="255" spans="1:24" ht="14.1" customHeight="1">
      <c r="A255" s="79"/>
      <c r="B255" s="80"/>
      <c r="C255" s="81"/>
      <c r="D255" s="82"/>
      <c r="E255" s="82"/>
      <c r="F255" s="83"/>
      <c r="G255" s="84"/>
      <c r="H255" s="85"/>
      <c r="I255" s="86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  <c r="W255" s="88"/>
      <c r="X255" s="89">
        <f t="shared" si="24"/>
        <v>0</v>
      </c>
    </row>
    <row r="256" spans="1:24" ht="14.1" customHeight="1">
      <c r="A256" s="79"/>
      <c r="B256" s="80"/>
      <c r="C256" s="81"/>
      <c r="D256" s="82"/>
      <c r="E256" s="82"/>
      <c r="F256" s="83"/>
      <c r="G256" s="84"/>
      <c r="H256" s="85"/>
      <c r="I256" s="86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  <c r="W256" s="88"/>
      <c r="X256" s="89">
        <f t="shared" si="24"/>
        <v>0</v>
      </c>
    </row>
    <row r="257" spans="1:24" ht="14.1" customHeight="1">
      <c r="A257" s="79"/>
      <c r="B257" s="80"/>
      <c r="C257" s="81"/>
      <c r="D257" s="82"/>
      <c r="E257" s="82"/>
      <c r="F257" s="83"/>
      <c r="G257" s="84"/>
      <c r="H257" s="85"/>
      <c r="I257" s="86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  <c r="W257" s="88"/>
      <c r="X257" s="89">
        <f t="shared" si="24"/>
        <v>0</v>
      </c>
    </row>
    <row r="258" spans="1:24" ht="14.1" customHeight="1">
      <c r="A258" s="79"/>
      <c r="B258" s="80"/>
      <c r="C258" s="81"/>
      <c r="D258" s="82"/>
      <c r="E258" s="82"/>
      <c r="F258" s="83"/>
      <c r="G258" s="84"/>
      <c r="H258" s="85"/>
      <c r="I258" s="86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  <c r="W258" s="88"/>
      <c r="X258" s="89">
        <f t="shared" si="24"/>
        <v>0</v>
      </c>
    </row>
    <row r="259" spans="1:24" ht="14.1" customHeight="1">
      <c r="A259" s="79"/>
      <c r="B259" s="80"/>
      <c r="C259" s="81"/>
      <c r="D259" s="82"/>
      <c r="E259" s="82"/>
      <c r="F259" s="83"/>
      <c r="G259" s="84"/>
      <c r="H259" s="85"/>
      <c r="I259" s="86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  <c r="W259" s="88"/>
      <c r="X259" s="89">
        <f t="shared" si="24"/>
        <v>0</v>
      </c>
    </row>
    <row r="260" spans="1:24" ht="14.1" customHeight="1">
      <c r="A260" s="79"/>
      <c r="B260" s="80"/>
      <c r="C260" s="81"/>
      <c r="D260" s="82"/>
      <c r="E260" s="82"/>
      <c r="F260" s="83"/>
      <c r="G260" s="84"/>
      <c r="H260" s="85"/>
      <c r="I260" s="86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  <c r="W260" s="88"/>
      <c r="X260" s="89">
        <f t="shared" ref="X260:X268" si="26">SUM(I260:W260)</f>
        <v>0</v>
      </c>
    </row>
    <row r="261" spans="1:24" ht="14.1" customHeight="1">
      <c r="A261" s="79"/>
      <c r="B261" s="80"/>
      <c r="C261" s="81"/>
      <c r="D261" s="82"/>
      <c r="E261" s="82"/>
      <c r="F261" s="83"/>
      <c r="G261" s="84"/>
      <c r="H261" s="85"/>
      <c r="I261" s="86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  <c r="W261" s="88"/>
      <c r="X261" s="89">
        <f t="shared" si="26"/>
        <v>0</v>
      </c>
    </row>
    <row r="262" spans="1:24" ht="14.1" customHeight="1">
      <c r="A262" s="79"/>
      <c r="B262" s="80"/>
      <c r="C262" s="81"/>
      <c r="D262" s="82"/>
      <c r="E262" s="82"/>
      <c r="F262" s="83"/>
      <c r="G262" s="84"/>
      <c r="H262" s="85"/>
      <c r="I262" s="86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  <c r="W262" s="88"/>
      <c r="X262" s="89">
        <f t="shared" si="26"/>
        <v>0</v>
      </c>
    </row>
    <row r="263" spans="1:24" ht="14.1" customHeight="1">
      <c r="A263" s="79"/>
      <c r="B263" s="80"/>
      <c r="C263" s="81"/>
      <c r="D263" s="82"/>
      <c r="E263" s="82"/>
      <c r="F263" s="83"/>
      <c r="G263" s="84"/>
      <c r="H263" s="85"/>
      <c r="I263" s="86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  <c r="W263" s="88"/>
      <c r="X263" s="89">
        <f t="shared" si="26"/>
        <v>0</v>
      </c>
    </row>
    <row r="264" spans="1:24" ht="14.1" customHeight="1">
      <c r="A264" s="79"/>
      <c r="B264" s="80"/>
      <c r="C264" s="81"/>
      <c r="D264" s="82"/>
      <c r="E264" s="82"/>
      <c r="F264" s="83"/>
      <c r="G264" s="84"/>
      <c r="H264" s="85"/>
      <c r="I264" s="86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  <c r="W264" s="88"/>
      <c r="X264" s="89">
        <f t="shared" si="26"/>
        <v>0</v>
      </c>
    </row>
    <row r="265" spans="1:24" ht="14.1" customHeight="1">
      <c r="A265" s="79"/>
      <c r="B265" s="80"/>
      <c r="C265" s="81"/>
      <c r="D265" s="82"/>
      <c r="E265" s="82"/>
      <c r="F265" s="83"/>
      <c r="G265" s="84"/>
      <c r="H265" s="85"/>
      <c r="I265" s="86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  <c r="W265" s="88"/>
      <c r="X265" s="89">
        <f t="shared" si="26"/>
        <v>0</v>
      </c>
    </row>
    <row r="266" spans="1:24" ht="14.1" customHeight="1">
      <c r="A266" s="79"/>
      <c r="B266" s="80"/>
      <c r="C266" s="81"/>
      <c r="D266" s="82"/>
      <c r="E266" s="82"/>
      <c r="F266" s="83"/>
      <c r="G266" s="84"/>
      <c r="H266" s="85"/>
      <c r="I266" s="86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  <c r="W266" s="88"/>
      <c r="X266" s="89">
        <f t="shared" si="26"/>
        <v>0</v>
      </c>
    </row>
    <row r="267" spans="1:24" ht="14.1" customHeight="1">
      <c r="A267" s="79"/>
      <c r="B267" s="80"/>
      <c r="C267" s="81"/>
      <c r="D267" s="82"/>
      <c r="E267" s="82"/>
      <c r="F267" s="83"/>
      <c r="G267" s="84"/>
      <c r="H267" s="85"/>
      <c r="I267" s="86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  <c r="W267" s="88"/>
      <c r="X267" s="89">
        <f t="shared" si="26"/>
        <v>0</v>
      </c>
    </row>
    <row r="268" spans="1:24" ht="14.1" customHeight="1">
      <c r="A268" s="79"/>
      <c r="B268" s="80"/>
      <c r="C268" s="81"/>
      <c r="D268" s="82"/>
      <c r="E268" s="82"/>
      <c r="F268" s="83"/>
      <c r="G268" s="84"/>
      <c r="H268" s="85"/>
      <c r="I268" s="86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  <c r="W268" s="88"/>
      <c r="X268" s="89">
        <f t="shared" si="26"/>
        <v>0</v>
      </c>
    </row>
    <row r="269" spans="1:24" ht="14.1" customHeight="1">
      <c r="A269" s="79" t="s">
        <v>59</v>
      </c>
      <c r="B269" s="80"/>
      <c r="C269" s="81"/>
      <c r="D269" s="82"/>
      <c r="E269" s="82"/>
      <c r="F269" s="83"/>
      <c r="G269" s="84"/>
      <c r="H269" s="85"/>
      <c r="I269" s="86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  <c r="W269" s="88"/>
      <c r="X269" s="89">
        <f t="shared" ref="X269:X270" si="27">SUM(I269:W269)</f>
        <v>0</v>
      </c>
    </row>
    <row r="270" spans="1:24" ht="14.1" customHeight="1">
      <c r="A270" s="79"/>
      <c r="B270" s="80" t="s">
        <v>79</v>
      </c>
      <c r="C270" s="81"/>
      <c r="D270" s="82"/>
      <c r="E270" s="82"/>
      <c r="F270" s="83"/>
      <c r="G270" s="84"/>
      <c r="H270" s="85"/>
      <c r="I270" s="86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  <c r="W270" s="88"/>
      <c r="X270" s="89">
        <f t="shared" si="27"/>
        <v>0</v>
      </c>
    </row>
    <row r="271" spans="1:24" ht="14.1" customHeight="1">
      <c r="A271" s="79"/>
      <c r="B271" s="80"/>
      <c r="C271" s="81" t="s">
        <v>95</v>
      </c>
      <c r="D271" s="82"/>
      <c r="E271" s="82"/>
      <c r="F271" s="83"/>
      <c r="G271" s="84"/>
      <c r="H271" s="85"/>
      <c r="I271" s="86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  <c r="W271" s="88"/>
      <c r="X271" s="89">
        <f t="shared" si="24"/>
        <v>0</v>
      </c>
    </row>
    <row r="272" spans="1:24" ht="14.1" customHeight="1">
      <c r="A272" s="79"/>
      <c r="B272" s="80"/>
      <c r="C272" s="81"/>
      <c r="D272" s="82" t="s">
        <v>80</v>
      </c>
      <c r="E272" s="82" t="s">
        <v>49</v>
      </c>
      <c r="F272" s="83">
        <v>50</v>
      </c>
      <c r="G272" s="84" t="s">
        <v>0</v>
      </c>
      <c r="H272" s="85">
        <v>0</v>
      </c>
      <c r="I272" s="86">
        <v>2.8</v>
      </c>
      <c r="J272" s="87">
        <v>3.3</v>
      </c>
      <c r="K272" s="87">
        <v>1.3</v>
      </c>
      <c r="L272" s="87">
        <v>1.3</v>
      </c>
      <c r="M272" s="87"/>
      <c r="N272" s="87"/>
      <c r="O272" s="87"/>
      <c r="P272" s="87"/>
      <c r="Q272" s="87"/>
      <c r="R272" s="87"/>
      <c r="S272" s="87"/>
      <c r="T272" s="87"/>
      <c r="U272" s="87"/>
      <c r="V272" s="87"/>
      <c r="W272" s="88"/>
      <c r="X272" s="89">
        <f t="shared" si="24"/>
        <v>8.6999999999999993</v>
      </c>
    </row>
    <row r="273" spans="1:24" ht="14.1" customHeight="1">
      <c r="A273" s="79"/>
      <c r="B273" s="80"/>
      <c r="C273" s="81"/>
      <c r="D273" s="82"/>
      <c r="E273" s="82"/>
      <c r="F273" s="83">
        <v>100</v>
      </c>
      <c r="G273" s="84" t="s">
        <v>0</v>
      </c>
      <c r="H273" s="85">
        <v>0</v>
      </c>
      <c r="I273" s="86">
        <v>0.9</v>
      </c>
      <c r="J273" s="87">
        <v>4.9000000000000004</v>
      </c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  <c r="W273" s="88"/>
      <c r="X273" s="89">
        <f t="shared" si="24"/>
        <v>5.8000000000000007</v>
      </c>
    </row>
    <row r="274" spans="1:24" ht="14.1" customHeight="1">
      <c r="A274" s="79"/>
      <c r="B274" s="80"/>
      <c r="C274" s="81"/>
      <c r="D274" s="82"/>
      <c r="E274" s="82"/>
      <c r="F274" s="83"/>
      <c r="G274" s="84"/>
      <c r="H274" s="85"/>
      <c r="I274" s="86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  <c r="W274" s="88"/>
      <c r="X274" s="89">
        <f t="shared" ref="X274" si="28">SUM(I274:W274)</f>
        <v>0</v>
      </c>
    </row>
    <row r="275" spans="1:24" ht="14.1" customHeight="1">
      <c r="A275" s="79"/>
      <c r="B275" s="80"/>
      <c r="C275" s="81"/>
      <c r="D275" s="82" t="s">
        <v>81</v>
      </c>
      <c r="E275" s="82" t="s">
        <v>49</v>
      </c>
      <c r="F275" s="83">
        <v>50</v>
      </c>
      <c r="G275" s="84" t="s">
        <v>0</v>
      </c>
      <c r="H275" s="85">
        <v>0</v>
      </c>
      <c r="I275" s="86">
        <v>0.4</v>
      </c>
      <c r="J275" s="87">
        <v>0.6</v>
      </c>
      <c r="K275" s="87">
        <v>2.4</v>
      </c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  <c r="W275" s="88"/>
      <c r="X275" s="89">
        <f t="shared" si="24"/>
        <v>3.4</v>
      </c>
    </row>
    <row r="276" spans="1:24" ht="14.1" customHeight="1">
      <c r="A276" s="79"/>
      <c r="B276" s="80"/>
      <c r="C276" s="81"/>
      <c r="D276" s="82"/>
      <c r="E276" s="82"/>
      <c r="F276" s="83"/>
      <c r="G276" s="84"/>
      <c r="H276" s="85"/>
      <c r="I276" s="86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  <c r="W276" s="88"/>
      <c r="X276" s="89">
        <f t="shared" si="24"/>
        <v>0</v>
      </c>
    </row>
    <row r="277" spans="1:24" ht="14.1" customHeight="1">
      <c r="A277" s="79"/>
      <c r="B277" s="80"/>
      <c r="C277" s="81"/>
      <c r="D277" s="82"/>
      <c r="E277" s="82"/>
      <c r="F277" s="83"/>
      <c r="G277" s="84"/>
      <c r="H277" s="85"/>
      <c r="I277" s="86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  <c r="W277" s="88"/>
      <c r="X277" s="89">
        <f t="shared" si="24"/>
        <v>0</v>
      </c>
    </row>
    <row r="278" spans="1:24" ht="14.1" customHeight="1">
      <c r="A278" s="79"/>
      <c r="B278" s="80"/>
      <c r="C278" s="81"/>
      <c r="D278" s="82"/>
      <c r="E278" s="82"/>
      <c r="F278" s="83"/>
      <c r="G278" s="84"/>
      <c r="H278" s="85"/>
      <c r="I278" s="86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  <c r="W278" s="88"/>
      <c r="X278" s="89">
        <f t="shared" si="24"/>
        <v>0</v>
      </c>
    </row>
    <row r="279" spans="1:24" ht="14.1" customHeight="1">
      <c r="A279" s="79"/>
      <c r="B279" s="80"/>
      <c r="C279" s="81"/>
      <c r="D279" s="82" t="s">
        <v>84</v>
      </c>
      <c r="E279" s="82" t="s">
        <v>85</v>
      </c>
      <c r="F279" s="83">
        <v>50</v>
      </c>
      <c r="G279" s="84">
        <v>0</v>
      </c>
      <c r="H279" s="85">
        <v>0</v>
      </c>
      <c r="I279" s="86">
        <v>1</v>
      </c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  <c r="W279" s="88"/>
      <c r="X279" s="89">
        <f t="shared" si="24"/>
        <v>1</v>
      </c>
    </row>
    <row r="280" spans="1:24" ht="14.1" customHeight="1">
      <c r="A280" s="79"/>
      <c r="B280" s="80"/>
      <c r="C280" s="81"/>
      <c r="D280" s="82"/>
      <c r="E280" s="82"/>
      <c r="F280" s="83"/>
      <c r="G280" s="84"/>
      <c r="H280" s="85"/>
      <c r="I280" s="86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  <c r="W280" s="88"/>
      <c r="X280" s="89">
        <f t="shared" si="24"/>
        <v>0</v>
      </c>
    </row>
    <row r="281" spans="1:24" ht="14.1" customHeight="1">
      <c r="A281" s="79"/>
      <c r="B281" s="80"/>
      <c r="C281" s="81"/>
      <c r="D281" s="82"/>
      <c r="E281" s="82"/>
      <c r="F281" s="83"/>
      <c r="G281" s="84"/>
      <c r="H281" s="85"/>
      <c r="I281" s="86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  <c r="W281" s="88"/>
      <c r="X281" s="89">
        <f t="shared" si="24"/>
        <v>0</v>
      </c>
    </row>
    <row r="282" spans="1:24" ht="14.1" customHeight="1">
      <c r="A282" s="79"/>
      <c r="B282" s="80"/>
      <c r="C282" s="81"/>
      <c r="D282" s="82"/>
      <c r="E282" s="82"/>
      <c r="F282" s="83"/>
      <c r="G282" s="84"/>
      <c r="H282" s="85"/>
      <c r="I282" s="86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  <c r="W282" s="88"/>
      <c r="X282" s="89">
        <f t="shared" si="24"/>
        <v>0</v>
      </c>
    </row>
    <row r="283" spans="1:24" ht="14.1" customHeight="1">
      <c r="A283" s="79"/>
      <c r="B283" s="80"/>
      <c r="C283" s="81"/>
      <c r="D283" s="82"/>
      <c r="E283" s="82"/>
      <c r="F283" s="83"/>
      <c r="G283" s="84"/>
      <c r="H283" s="85"/>
      <c r="I283" s="86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  <c r="W283" s="88"/>
      <c r="X283" s="89">
        <f t="shared" si="24"/>
        <v>0</v>
      </c>
    </row>
    <row r="284" spans="1:24" ht="14.1" customHeight="1">
      <c r="A284" s="79"/>
      <c r="B284" s="80"/>
      <c r="C284" s="81"/>
      <c r="D284" s="82"/>
      <c r="E284" s="82"/>
      <c r="F284" s="83"/>
      <c r="G284" s="84"/>
      <c r="H284" s="85"/>
      <c r="I284" s="86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  <c r="W284" s="88"/>
      <c r="X284" s="89">
        <f t="shared" si="24"/>
        <v>0</v>
      </c>
    </row>
    <row r="285" spans="1:24" ht="14.1" customHeight="1">
      <c r="A285" s="79"/>
      <c r="B285" s="80"/>
      <c r="C285" s="81"/>
      <c r="D285" s="82"/>
      <c r="E285" s="82"/>
      <c r="F285" s="83"/>
      <c r="G285" s="84"/>
      <c r="H285" s="85"/>
      <c r="I285" s="86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  <c r="W285" s="88"/>
      <c r="X285" s="89">
        <f t="shared" si="24"/>
        <v>0</v>
      </c>
    </row>
    <row r="286" spans="1:24" ht="14.1" customHeight="1">
      <c r="A286" s="79"/>
      <c r="B286" s="80"/>
      <c r="C286" s="81"/>
      <c r="D286" s="82"/>
      <c r="E286" s="82"/>
      <c r="F286" s="83"/>
      <c r="G286" s="84"/>
      <c r="H286" s="85"/>
      <c r="I286" s="86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  <c r="W286" s="88"/>
      <c r="X286" s="89">
        <f t="shared" si="24"/>
        <v>0</v>
      </c>
    </row>
    <row r="287" spans="1:24" ht="14.1" customHeight="1">
      <c r="A287" s="79"/>
      <c r="B287" s="80"/>
      <c r="C287" s="81"/>
      <c r="D287" s="82"/>
      <c r="E287" s="82"/>
      <c r="F287" s="83"/>
      <c r="G287" s="84"/>
      <c r="H287" s="85"/>
      <c r="I287" s="86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  <c r="W287" s="88"/>
      <c r="X287" s="89">
        <f t="shared" ref="X287:X301" si="29">SUM(I287:W287)</f>
        <v>0</v>
      </c>
    </row>
    <row r="288" spans="1:24" ht="14.1" customHeight="1">
      <c r="A288" s="79"/>
      <c r="B288" s="80"/>
      <c r="C288" s="81"/>
      <c r="D288" s="82"/>
      <c r="E288" s="82"/>
      <c r="F288" s="83"/>
      <c r="G288" s="84"/>
      <c r="H288" s="85"/>
      <c r="I288" s="86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  <c r="W288" s="88"/>
      <c r="X288" s="89">
        <f t="shared" si="29"/>
        <v>0</v>
      </c>
    </row>
    <row r="289" spans="1:24" ht="14.1" customHeight="1">
      <c r="A289" s="79"/>
      <c r="B289" s="80"/>
      <c r="C289" s="81"/>
      <c r="D289" s="82"/>
      <c r="E289" s="82"/>
      <c r="F289" s="83"/>
      <c r="G289" s="84"/>
      <c r="H289" s="85"/>
      <c r="I289" s="86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  <c r="W289" s="88"/>
      <c r="X289" s="89">
        <f t="shared" si="29"/>
        <v>0</v>
      </c>
    </row>
    <row r="290" spans="1:24" ht="14.1" customHeight="1">
      <c r="A290" s="79"/>
      <c r="B290" s="80"/>
      <c r="C290" s="81"/>
      <c r="D290" s="82"/>
      <c r="E290" s="82"/>
      <c r="F290" s="83"/>
      <c r="G290" s="84"/>
      <c r="H290" s="85"/>
      <c r="I290" s="86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  <c r="W290" s="88"/>
      <c r="X290" s="89">
        <f t="shared" si="29"/>
        <v>0</v>
      </c>
    </row>
    <row r="291" spans="1:24" ht="14.1" customHeight="1">
      <c r="A291" s="79"/>
      <c r="B291" s="80"/>
      <c r="C291" s="81"/>
      <c r="D291" s="82"/>
      <c r="E291" s="82"/>
      <c r="F291" s="83"/>
      <c r="G291" s="84"/>
      <c r="H291" s="85"/>
      <c r="I291" s="86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  <c r="W291" s="88"/>
      <c r="X291" s="89">
        <f t="shared" si="29"/>
        <v>0</v>
      </c>
    </row>
    <row r="292" spans="1:24" ht="14.1" customHeight="1">
      <c r="A292" s="79"/>
      <c r="B292" s="80"/>
      <c r="C292" s="81"/>
      <c r="D292" s="82"/>
      <c r="E292" s="82"/>
      <c r="F292" s="83"/>
      <c r="G292" s="84"/>
      <c r="H292" s="85"/>
      <c r="I292" s="86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  <c r="W292" s="88"/>
      <c r="X292" s="89">
        <f t="shared" si="29"/>
        <v>0</v>
      </c>
    </row>
    <row r="293" spans="1:24" ht="14.1" customHeight="1">
      <c r="A293" s="79"/>
      <c r="B293" s="80"/>
      <c r="C293" s="81"/>
      <c r="D293" s="82"/>
      <c r="E293" s="82"/>
      <c r="F293" s="83"/>
      <c r="G293" s="84"/>
      <c r="H293" s="85"/>
      <c r="I293" s="86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  <c r="W293" s="88"/>
      <c r="X293" s="89">
        <f t="shared" si="29"/>
        <v>0</v>
      </c>
    </row>
    <row r="294" spans="1:24" ht="14.1" customHeight="1">
      <c r="A294" s="79"/>
      <c r="B294" s="80"/>
      <c r="C294" s="81"/>
      <c r="D294" s="82"/>
      <c r="E294" s="82"/>
      <c r="F294" s="83"/>
      <c r="G294" s="84"/>
      <c r="H294" s="85"/>
      <c r="I294" s="86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  <c r="W294" s="88"/>
      <c r="X294" s="89">
        <f t="shared" si="29"/>
        <v>0</v>
      </c>
    </row>
    <row r="295" spans="1:24" ht="14.1" customHeight="1">
      <c r="A295" s="79"/>
      <c r="B295" s="80"/>
      <c r="C295" s="81"/>
      <c r="D295" s="82"/>
      <c r="E295" s="82"/>
      <c r="F295" s="83"/>
      <c r="G295" s="84"/>
      <c r="H295" s="85"/>
      <c r="I295" s="86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  <c r="W295" s="88"/>
      <c r="X295" s="89">
        <f t="shared" si="29"/>
        <v>0</v>
      </c>
    </row>
    <row r="296" spans="1:24" ht="14.1" customHeight="1">
      <c r="A296" s="79"/>
      <c r="B296" s="80"/>
      <c r="C296" s="81"/>
      <c r="D296" s="82"/>
      <c r="E296" s="82"/>
      <c r="F296" s="83"/>
      <c r="G296" s="84"/>
      <c r="H296" s="85"/>
      <c r="I296" s="86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  <c r="W296" s="88"/>
      <c r="X296" s="89">
        <f t="shared" si="29"/>
        <v>0</v>
      </c>
    </row>
    <row r="297" spans="1:24" ht="14.1" customHeight="1">
      <c r="A297" s="79"/>
      <c r="B297" s="80"/>
      <c r="C297" s="81"/>
      <c r="D297" s="82"/>
      <c r="E297" s="82"/>
      <c r="F297" s="83"/>
      <c r="G297" s="84"/>
      <c r="H297" s="85"/>
      <c r="I297" s="86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  <c r="W297" s="88"/>
      <c r="X297" s="89">
        <f t="shared" si="29"/>
        <v>0</v>
      </c>
    </row>
    <row r="298" spans="1:24" ht="14.1" customHeight="1">
      <c r="A298" s="79"/>
      <c r="B298" s="80"/>
      <c r="C298" s="81"/>
      <c r="D298" s="82"/>
      <c r="E298" s="82"/>
      <c r="F298" s="83"/>
      <c r="G298" s="84"/>
      <c r="H298" s="85"/>
      <c r="I298" s="86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  <c r="W298" s="88"/>
      <c r="X298" s="89">
        <f t="shared" si="29"/>
        <v>0</v>
      </c>
    </row>
    <row r="299" spans="1:24" ht="14.1" customHeight="1">
      <c r="A299" s="79"/>
      <c r="B299" s="80"/>
      <c r="C299" s="81"/>
      <c r="D299" s="82"/>
      <c r="E299" s="82"/>
      <c r="F299" s="83"/>
      <c r="G299" s="84"/>
      <c r="H299" s="85"/>
      <c r="I299" s="86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  <c r="W299" s="88"/>
      <c r="X299" s="89">
        <f t="shared" si="29"/>
        <v>0</v>
      </c>
    </row>
    <row r="300" spans="1:24" ht="14.1" customHeight="1">
      <c r="A300" s="79"/>
      <c r="B300" s="80"/>
      <c r="C300" s="81"/>
      <c r="D300" s="82"/>
      <c r="E300" s="82"/>
      <c r="F300" s="83"/>
      <c r="G300" s="84"/>
      <c r="H300" s="85"/>
      <c r="I300" s="86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  <c r="W300" s="88"/>
      <c r="X300" s="89">
        <f t="shared" si="29"/>
        <v>0</v>
      </c>
    </row>
    <row r="301" spans="1:24" ht="14.1" customHeight="1">
      <c r="A301" s="79"/>
      <c r="B301" s="80"/>
      <c r="C301" s="81"/>
      <c r="D301" s="82"/>
      <c r="E301" s="82"/>
      <c r="F301" s="83"/>
      <c r="G301" s="84"/>
      <c r="H301" s="85"/>
      <c r="I301" s="86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  <c r="W301" s="88"/>
      <c r="X301" s="89">
        <f t="shared" si="29"/>
        <v>0</v>
      </c>
    </row>
    <row r="302" spans="1:24" ht="14.1" customHeight="1">
      <c r="A302" s="79" t="s">
        <v>59</v>
      </c>
      <c r="B302" s="80"/>
      <c r="C302" s="81"/>
      <c r="D302" s="82"/>
      <c r="E302" s="82"/>
      <c r="F302" s="83"/>
      <c r="G302" s="84"/>
      <c r="H302" s="85"/>
      <c r="I302" s="86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  <c r="W302" s="88"/>
      <c r="X302" s="89">
        <f t="shared" si="24"/>
        <v>0</v>
      </c>
    </row>
    <row r="303" spans="1:24" ht="14.1" customHeight="1">
      <c r="A303" s="79"/>
      <c r="B303" s="80" t="s">
        <v>79</v>
      </c>
      <c r="C303" s="81"/>
      <c r="D303" s="82"/>
      <c r="E303" s="82"/>
      <c r="F303" s="83"/>
      <c r="G303" s="84"/>
      <c r="H303" s="85"/>
      <c r="I303" s="86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  <c r="W303" s="88"/>
      <c r="X303" s="89">
        <f t="shared" si="24"/>
        <v>0</v>
      </c>
    </row>
    <row r="304" spans="1:24" ht="14.1" customHeight="1">
      <c r="A304" s="79"/>
      <c r="B304" s="80"/>
      <c r="C304" s="81" t="s">
        <v>96</v>
      </c>
      <c r="D304" s="82"/>
      <c r="E304" s="82"/>
      <c r="F304" s="83"/>
      <c r="G304" s="84"/>
      <c r="H304" s="85"/>
      <c r="I304" s="86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  <c r="W304" s="88"/>
      <c r="X304" s="89">
        <f t="shared" si="24"/>
        <v>0</v>
      </c>
    </row>
    <row r="305" spans="1:24" ht="14.1" customHeight="1">
      <c r="A305" s="79"/>
      <c r="B305" s="80"/>
      <c r="C305" s="81"/>
      <c r="D305" s="82" t="s">
        <v>80</v>
      </c>
      <c r="E305" s="82" t="s">
        <v>49</v>
      </c>
      <c r="F305" s="83">
        <v>40</v>
      </c>
      <c r="G305" s="84" t="s">
        <v>0</v>
      </c>
      <c r="H305" s="85">
        <v>0</v>
      </c>
      <c r="I305" s="86">
        <v>0.2</v>
      </c>
      <c r="J305" s="87">
        <v>0.2</v>
      </c>
      <c r="K305" s="87">
        <v>1</v>
      </c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  <c r="W305" s="88"/>
      <c r="X305" s="89">
        <f t="shared" si="24"/>
        <v>1.4</v>
      </c>
    </row>
    <row r="306" spans="1:24" ht="14.1" customHeight="1">
      <c r="A306" s="79"/>
      <c r="B306" s="80"/>
      <c r="C306" s="81"/>
      <c r="D306" s="82"/>
      <c r="E306" s="82"/>
      <c r="F306" s="83">
        <v>50</v>
      </c>
      <c r="G306" s="84" t="s">
        <v>0</v>
      </c>
      <c r="H306" s="85">
        <v>0</v>
      </c>
      <c r="I306" s="86">
        <v>0.9</v>
      </c>
      <c r="J306" s="87">
        <v>0.7</v>
      </c>
      <c r="K306" s="87">
        <v>0.7</v>
      </c>
      <c r="L306" s="87">
        <v>1</v>
      </c>
      <c r="M306" s="87">
        <v>1.5</v>
      </c>
      <c r="N306" s="87"/>
      <c r="O306" s="87"/>
      <c r="P306" s="87"/>
      <c r="Q306" s="87"/>
      <c r="R306" s="87"/>
      <c r="S306" s="87"/>
      <c r="T306" s="87"/>
      <c r="U306" s="87"/>
      <c r="V306" s="87"/>
      <c r="W306" s="88"/>
      <c r="X306" s="89">
        <f t="shared" si="24"/>
        <v>4.8</v>
      </c>
    </row>
    <row r="307" spans="1:24" ht="14.1" customHeight="1">
      <c r="A307" s="79"/>
      <c r="B307" s="80"/>
      <c r="C307" s="81"/>
      <c r="D307" s="82"/>
      <c r="E307" s="82"/>
      <c r="F307" s="83"/>
      <c r="G307" s="84" t="s">
        <v>50</v>
      </c>
      <c r="H307" s="85">
        <v>0</v>
      </c>
      <c r="I307" s="86">
        <v>1.8</v>
      </c>
      <c r="J307" s="87">
        <v>0.6</v>
      </c>
      <c r="K307" s="87">
        <v>0.6</v>
      </c>
      <c r="L307" s="87">
        <v>1.3</v>
      </c>
      <c r="M307" s="87">
        <v>1</v>
      </c>
      <c r="N307" s="87">
        <v>1.3</v>
      </c>
      <c r="O307" s="87"/>
      <c r="P307" s="87"/>
      <c r="Q307" s="87"/>
      <c r="R307" s="87"/>
      <c r="S307" s="87"/>
      <c r="T307" s="87"/>
      <c r="U307" s="87"/>
      <c r="V307" s="87"/>
      <c r="W307" s="88"/>
      <c r="X307" s="89">
        <f t="shared" si="24"/>
        <v>6.6</v>
      </c>
    </row>
    <row r="308" spans="1:24" ht="14.1" customHeight="1">
      <c r="A308" s="79"/>
      <c r="B308" s="80"/>
      <c r="C308" s="81"/>
      <c r="D308" s="82"/>
      <c r="E308" s="82"/>
      <c r="F308" s="83">
        <v>65</v>
      </c>
      <c r="G308" s="84" t="s">
        <v>0</v>
      </c>
      <c r="H308" s="85">
        <v>0</v>
      </c>
      <c r="I308" s="86">
        <v>3.5</v>
      </c>
      <c r="J308" s="87">
        <v>1</v>
      </c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  <c r="W308" s="88"/>
      <c r="X308" s="89">
        <f t="shared" si="24"/>
        <v>4.5</v>
      </c>
    </row>
    <row r="309" spans="1:24" ht="14.1" customHeight="1">
      <c r="A309" s="79"/>
      <c r="B309" s="80"/>
      <c r="C309" s="81"/>
      <c r="D309" s="82"/>
      <c r="E309" s="82"/>
      <c r="F309" s="83">
        <v>100</v>
      </c>
      <c r="G309" s="84" t="s">
        <v>0</v>
      </c>
      <c r="H309" s="85">
        <v>0</v>
      </c>
      <c r="I309" s="86">
        <v>0.6</v>
      </c>
      <c r="J309" s="87">
        <v>0.5</v>
      </c>
      <c r="K309" s="87">
        <v>1.2</v>
      </c>
      <c r="L309" s="87">
        <v>0.7</v>
      </c>
      <c r="M309" s="87">
        <v>2.4</v>
      </c>
      <c r="N309" s="87">
        <v>1</v>
      </c>
      <c r="O309" s="87"/>
      <c r="P309" s="87"/>
      <c r="Q309" s="87"/>
      <c r="R309" s="87"/>
      <c r="S309" s="87"/>
      <c r="T309" s="87"/>
      <c r="U309" s="87"/>
      <c r="V309" s="87"/>
      <c r="W309" s="88"/>
      <c r="X309" s="89">
        <f t="shared" si="24"/>
        <v>6.4</v>
      </c>
    </row>
    <row r="310" spans="1:24" ht="14.1" customHeight="1">
      <c r="A310" s="79"/>
      <c r="B310" s="80"/>
      <c r="C310" s="81"/>
      <c r="D310" s="82"/>
      <c r="E310" s="82"/>
      <c r="F310" s="83"/>
      <c r="G310" s="84" t="s">
        <v>50</v>
      </c>
      <c r="H310" s="85">
        <v>0</v>
      </c>
      <c r="I310" s="86">
        <v>0.8</v>
      </c>
      <c r="J310" s="87">
        <v>1</v>
      </c>
      <c r="K310" s="87">
        <v>1</v>
      </c>
      <c r="L310" s="87">
        <v>0.7</v>
      </c>
      <c r="M310" s="87">
        <v>0.8</v>
      </c>
      <c r="N310" s="87">
        <v>0.8</v>
      </c>
      <c r="O310" s="87">
        <v>0.6</v>
      </c>
      <c r="P310" s="87"/>
      <c r="Q310" s="87"/>
      <c r="R310" s="87"/>
      <c r="S310" s="87"/>
      <c r="T310" s="87"/>
      <c r="U310" s="87"/>
      <c r="V310" s="87"/>
      <c r="W310" s="88"/>
      <c r="X310" s="89">
        <f t="shared" si="24"/>
        <v>5.6999999999999993</v>
      </c>
    </row>
    <row r="311" spans="1:24" ht="14.1" customHeight="1">
      <c r="A311" s="79"/>
      <c r="B311" s="80"/>
      <c r="C311" s="81"/>
      <c r="D311" s="82"/>
      <c r="E311" s="82"/>
      <c r="F311" s="83"/>
      <c r="G311" s="84"/>
      <c r="H311" s="85"/>
      <c r="I311" s="86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  <c r="W311" s="88"/>
      <c r="X311" s="89">
        <f t="shared" si="24"/>
        <v>0</v>
      </c>
    </row>
    <row r="312" spans="1:24" ht="14.1" customHeight="1">
      <c r="A312" s="79"/>
      <c r="B312" s="80"/>
      <c r="C312" s="81"/>
      <c r="D312" s="82"/>
      <c r="E312" s="82" t="s">
        <v>51</v>
      </c>
      <c r="F312" s="83">
        <v>40</v>
      </c>
      <c r="G312" s="84" t="s">
        <v>0</v>
      </c>
      <c r="H312" s="85">
        <v>0</v>
      </c>
      <c r="I312" s="86">
        <v>0.5</v>
      </c>
      <c r="J312" s="87">
        <v>0.4</v>
      </c>
      <c r="K312" s="87">
        <v>0.9</v>
      </c>
      <c r="L312" s="87">
        <v>0.4</v>
      </c>
      <c r="M312" s="87">
        <v>0.4</v>
      </c>
      <c r="N312" s="87">
        <v>0.4</v>
      </c>
      <c r="O312" s="87"/>
      <c r="P312" s="87"/>
      <c r="Q312" s="87"/>
      <c r="R312" s="87"/>
      <c r="S312" s="87"/>
      <c r="T312" s="87"/>
      <c r="U312" s="87"/>
      <c r="V312" s="87"/>
      <c r="W312" s="88"/>
      <c r="X312" s="89">
        <f t="shared" si="24"/>
        <v>3</v>
      </c>
    </row>
    <row r="313" spans="1:24" ht="14.1" customHeight="1">
      <c r="A313" s="79"/>
      <c r="B313" s="80"/>
      <c r="C313" s="81"/>
      <c r="D313" s="82"/>
      <c r="E313" s="82"/>
      <c r="F313" s="83"/>
      <c r="G313" s="84" t="s">
        <v>50</v>
      </c>
      <c r="H313" s="85">
        <v>0</v>
      </c>
      <c r="I313" s="86">
        <v>0.4</v>
      </c>
      <c r="J313" s="87">
        <v>1</v>
      </c>
      <c r="K313" s="87">
        <v>1</v>
      </c>
      <c r="L313" s="87">
        <v>1</v>
      </c>
      <c r="M313" s="87">
        <v>1</v>
      </c>
      <c r="N313" s="87">
        <v>1</v>
      </c>
      <c r="O313" s="87"/>
      <c r="P313" s="87"/>
      <c r="Q313" s="87"/>
      <c r="R313" s="87"/>
      <c r="S313" s="87"/>
      <c r="T313" s="87"/>
      <c r="U313" s="87"/>
      <c r="V313" s="87"/>
      <c r="W313" s="88"/>
      <c r="X313" s="89">
        <f t="shared" si="24"/>
        <v>5.4</v>
      </c>
    </row>
    <row r="314" spans="1:24" ht="14.1" customHeight="1">
      <c r="A314" s="79"/>
      <c r="B314" s="80"/>
      <c r="C314" s="81"/>
      <c r="D314" s="82"/>
      <c r="E314" s="82"/>
      <c r="F314" s="83">
        <v>50</v>
      </c>
      <c r="G314" s="84" t="s">
        <v>0</v>
      </c>
      <c r="H314" s="85">
        <v>0</v>
      </c>
      <c r="I314" s="86">
        <v>0.4</v>
      </c>
      <c r="J314" s="87">
        <v>0.4</v>
      </c>
      <c r="K314" s="87">
        <v>0.6</v>
      </c>
      <c r="L314" s="87">
        <v>0.8</v>
      </c>
      <c r="M314" s="87">
        <v>0.8</v>
      </c>
      <c r="N314" s="87">
        <v>0.4</v>
      </c>
      <c r="O314" s="87">
        <v>0.8</v>
      </c>
      <c r="P314" s="87">
        <v>0.8</v>
      </c>
      <c r="Q314" s="87">
        <v>1.3</v>
      </c>
      <c r="R314" s="87">
        <v>1.3</v>
      </c>
      <c r="S314" s="87">
        <v>1.2</v>
      </c>
      <c r="T314" s="87">
        <v>1.2</v>
      </c>
      <c r="U314" s="87">
        <v>1.2</v>
      </c>
      <c r="V314" s="87"/>
      <c r="W314" s="88"/>
      <c r="X314" s="89">
        <f t="shared" si="24"/>
        <v>11.199999999999998</v>
      </c>
    </row>
    <row r="315" spans="1:24" ht="14.1" customHeight="1">
      <c r="A315" s="79"/>
      <c r="B315" s="80"/>
      <c r="C315" s="81"/>
      <c r="D315" s="82"/>
      <c r="E315" s="82"/>
      <c r="F315" s="83"/>
      <c r="G315" s="84" t="s">
        <v>50</v>
      </c>
      <c r="H315" s="85">
        <v>0</v>
      </c>
      <c r="I315" s="86">
        <v>0.3</v>
      </c>
      <c r="J315" s="87">
        <v>1.8</v>
      </c>
      <c r="K315" s="87">
        <v>0.8</v>
      </c>
      <c r="L315" s="87">
        <v>1.2</v>
      </c>
      <c r="M315" s="87">
        <v>1</v>
      </c>
      <c r="N315" s="87">
        <v>1</v>
      </c>
      <c r="O315" s="87"/>
      <c r="P315" s="87"/>
      <c r="Q315" s="87"/>
      <c r="R315" s="87"/>
      <c r="S315" s="87"/>
      <c r="T315" s="87"/>
      <c r="U315" s="87"/>
      <c r="V315" s="87"/>
      <c r="W315" s="88"/>
      <c r="X315" s="89">
        <f t="shared" si="24"/>
        <v>6.1000000000000005</v>
      </c>
    </row>
    <row r="316" spans="1:24" ht="14.1" customHeight="1">
      <c r="A316" s="79"/>
      <c r="B316" s="80"/>
      <c r="C316" s="81"/>
      <c r="D316" s="82"/>
      <c r="E316" s="82"/>
      <c r="F316" s="83">
        <v>65</v>
      </c>
      <c r="G316" s="84" t="s">
        <v>0</v>
      </c>
      <c r="H316" s="85">
        <v>0</v>
      </c>
      <c r="I316" s="86">
        <v>1</v>
      </c>
      <c r="J316" s="87">
        <v>1.4</v>
      </c>
      <c r="K316" s="87">
        <v>1</v>
      </c>
      <c r="L316" s="87">
        <v>1</v>
      </c>
      <c r="M316" s="87"/>
      <c r="N316" s="87"/>
      <c r="O316" s="87"/>
      <c r="P316" s="87"/>
      <c r="Q316" s="87"/>
      <c r="R316" s="87"/>
      <c r="S316" s="87"/>
      <c r="T316" s="87"/>
      <c r="U316" s="87"/>
      <c r="V316" s="87"/>
      <c r="W316" s="88"/>
      <c r="X316" s="89">
        <f t="shared" si="24"/>
        <v>4.4000000000000004</v>
      </c>
    </row>
    <row r="317" spans="1:24" ht="14.1" customHeight="1">
      <c r="A317" s="79"/>
      <c r="B317" s="80"/>
      <c r="C317" s="81"/>
      <c r="D317" s="82"/>
      <c r="E317" s="82"/>
      <c r="F317" s="83"/>
      <c r="G317" s="84" t="s">
        <v>50</v>
      </c>
      <c r="H317" s="85">
        <v>0</v>
      </c>
      <c r="I317" s="86">
        <v>0.8</v>
      </c>
      <c r="J317" s="87">
        <v>1</v>
      </c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  <c r="W317" s="88"/>
      <c r="X317" s="89">
        <f t="shared" si="24"/>
        <v>1.8</v>
      </c>
    </row>
    <row r="318" spans="1:24" ht="14.1" customHeight="1">
      <c r="A318" s="79"/>
      <c r="B318" s="80"/>
      <c r="C318" s="81"/>
      <c r="D318" s="82"/>
      <c r="E318" s="82"/>
      <c r="F318" s="83">
        <v>80</v>
      </c>
      <c r="G318" s="84" t="s">
        <v>0</v>
      </c>
      <c r="H318" s="85">
        <v>0</v>
      </c>
      <c r="I318" s="86">
        <v>0.5</v>
      </c>
      <c r="J318" s="87">
        <v>0.4</v>
      </c>
      <c r="K318" s="87">
        <v>0.9</v>
      </c>
      <c r="L318" s="87">
        <v>1.2</v>
      </c>
      <c r="M318" s="87">
        <v>0.3</v>
      </c>
      <c r="N318" s="87">
        <v>1.2</v>
      </c>
      <c r="O318" s="87">
        <v>0.5</v>
      </c>
      <c r="P318" s="87">
        <v>1.2</v>
      </c>
      <c r="Q318" s="87">
        <v>1</v>
      </c>
      <c r="R318" s="87">
        <v>1</v>
      </c>
      <c r="S318" s="87">
        <v>1</v>
      </c>
      <c r="T318" s="87">
        <v>1</v>
      </c>
      <c r="U318" s="87">
        <v>1</v>
      </c>
      <c r="V318" s="87">
        <v>1</v>
      </c>
      <c r="W318" s="88"/>
      <c r="X318" s="89">
        <f t="shared" si="24"/>
        <v>12.2</v>
      </c>
    </row>
    <row r="319" spans="1:24" ht="14.1" customHeight="1">
      <c r="A319" s="79"/>
      <c r="B319" s="80"/>
      <c r="C319" s="81"/>
      <c r="D319" s="82"/>
      <c r="E319" s="82"/>
      <c r="F319" s="83"/>
      <c r="G319" s="84" t="s">
        <v>50</v>
      </c>
      <c r="H319" s="85">
        <v>0</v>
      </c>
      <c r="I319" s="86">
        <v>0.5</v>
      </c>
      <c r="J319" s="87">
        <v>0.8</v>
      </c>
      <c r="K319" s="87">
        <v>0.8</v>
      </c>
      <c r="L319" s="87">
        <v>0.8</v>
      </c>
      <c r="M319" s="87">
        <v>1</v>
      </c>
      <c r="N319" s="87">
        <v>1</v>
      </c>
      <c r="O319" s="87">
        <v>1</v>
      </c>
      <c r="P319" s="87">
        <v>1</v>
      </c>
      <c r="Q319" s="87"/>
      <c r="R319" s="87"/>
      <c r="S319" s="87"/>
      <c r="T319" s="87"/>
      <c r="U319" s="87"/>
      <c r="V319" s="87"/>
      <c r="W319" s="88"/>
      <c r="X319" s="89">
        <f t="shared" si="24"/>
        <v>6.9</v>
      </c>
    </row>
    <row r="320" spans="1:24" ht="14.1" customHeight="1">
      <c r="A320" s="79"/>
      <c r="B320" s="80"/>
      <c r="C320" s="81"/>
      <c r="D320" s="82"/>
      <c r="E320" s="82"/>
      <c r="F320" s="83">
        <v>100</v>
      </c>
      <c r="G320" s="84" t="s">
        <v>0</v>
      </c>
      <c r="H320" s="85">
        <v>0</v>
      </c>
      <c r="I320" s="86">
        <v>1.8</v>
      </c>
      <c r="J320" s="87">
        <v>1.2</v>
      </c>
      <c r="K320" s="87">
        <v>6.7</v>
      </c>
      <c r="L320" s="87">
        <v>1</v>
      </c>
      <c r="M320" s="87"/>
      <c r="N320" s="87"/>
      <c r="O320" s="87"/>
      <c r="P320" s="87"/>
      <c r="Q320" s="87"/>
      <c r="R320" s="87"/>
      <c r="S320" s="87"/>
      <c r="T320" s="87"/>
      <c r="U320" s="87"/>
      <c r="V320" s="87"/>
      <c r="W320" s="88"/>
      <c r="X320" s="89">
        <f t="shared" si="24"/>
        <v>10.7</v>
      </c>
    </row>
    <row r="321" spans="1:24" ht="14.1" customHeight="1">
      <c r="A321" s="79"/>
      <c r="B321" s="80"/>
      <c r="C321" s="81"/>
      <c r="D321" s="82"/>
      <c r="E321" s="82"/>
      <c r="F321" s="83"/>
      <c r="G321" s="84" t="s">
        <v>50</v>
      </c>
      <c r="H321" s="85">
        <v>0</v>
      </c>
      <c r="I321" s="86">
        <v>3.6</v>
      </c>
      <c r="J321" s="87">
        <v>2.5</v>
      </c>
      <c r="K321" s="87">
        <v>1.1000000000000001</v>
      </c>
      <c r="L321" s="87">
        <v>2.5</v>
      </c>
      <c r="M321" s="87">
        <v>1</v>
      </c>
      <c r="N321" s="87">
        <v>1</v>
      </c>
      <c r="O321" s="87">
        <v>1</v>
      </c>
      <c r="P321" s="87"/>
      <c r="Q321" s="87"/>
      <c r="R321" s="87"/>
      <c r="S321" s="87"/>
      <c r="T321" s="87"/>
      <c r="U321" s="87"/>
      <c r="V321" s="87"/>
      <c r="W321" s="88"/>
      <c r="X321" s="89">
        <f t="shared" si="24"/>
        <v>12.7</v>
      </c>
    </row>
    <row r="322" spans="1:24" ht="14.1" customHeight="1">
      <c r="A322" s="79"/>
      <c r="B322" s="80"/>
      <c r="C322" s="81"/>
      <c r="D322" s="82"/>
      <c r="E322" s="82"/>
      <c r="F322" s="83"/>
      <c r="G322" s="84"/>
      <c r="H322" s="85"/>
      <c r="I322" s="86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  <c r="W322" s="88"/>
      <c r="X322" s="89">
        <f t="shared" ref="X322" si="30">SUM(I322:W322)</f>
        <v>0</v>
      </c>
    </row>
    <row r="323" spans="1:24" ht="14.1" customHeight="1">
      <c r="A323" s="79"/>
      <c r="B323" s="80"/>
      <c r="C323" s="81"/>
      <c r="D323" s="82" t="s">
        <v>81</v>
      </c>
      <c r="E323" s="82" t="s">
        <v>49</v>
      </c>
      <c r="F323" s="83">
        <v>40</v>
      </c>
      <c r="G323" s="84" t="s">
        <v>0</v>
      </c>
      <c r="H323" s="85">
        <v>0</v>
      </c>
      <c r="I323" s="86">
        <v>2.2000000000000002</v>
      </c>
      <c r="J323" s="87">
        <v>2.1</v>
      </c>
      <c r="K323" s="87">
        <v>0.5</v>
      </c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  <c r="W323" s="88"/>
      <c r="X323" s="89">
        <f t="shared" ref="X323:X397" si="31">SUM(I323:W323)</f>
        <v>4.8000000000000007</v>
      </c>
    </row>
    <row r="324" spans="1:24" ht="14.1" customHeight="1">
      <c r="A324" s="79"/>
      <c r="B324" s="80"/>
      <c r="C324" s="81"/>
      <c r="D324" s="82"/>
      <c r="E324" s="82"/>
      <c r="F324" s="83">
        <v>50</v>
      </c>
      <c r="G324" s="84" t="s">
        <v>0</v>
      </c>
      <c r="H324" s="85">
        <v>0</v>
      </c>
      <c r="I324" s="86">
        <v>0.4</v>
      </c>
      <c r="J324" s="87">
        <v>0.3</v>
      </c>
      <c r="K324" s="87">
        <v>1.6</v>
      </c>
      <c r="L324" s="87">
        <v>0.2</v>
      </c>
      <c r="M324" s="87">
        <v>0.2</v>
      </c>
      <c r="N324" s="87">
        <v>1</v>
      </c>
      <c r="O324" s="87">
        <v>0.8</v>
      </c>
      <c r="P324" s="87">
        <v>1.4</v>
      </c>
      <c r="Q324" s="87">
        <v>2.2999999999999998</v>
      </c>
      <c r="R324" s="87">
        <v>0.5</v>
      </c>
      <c r="S324" s="87">
        <v>0.5</v>
      </c>
      <c r="T324" s="87">
        <v>0.5</v>
      </c>
      <c r="U324" s="87">
        <v>0.5</v>
      </c>
      <c r="V324" s="87"/>
      <c r="W324" s="88"/>
      <c r="X324" s="89">
        <f t="shared" si="31"/>
        <v>10.199999999999999</v>
      </c>
    </row>
    <row r="325" spans="1:24" ht="14.1" customHeight="1">
      <c r="A325" s="79"/>
      <c r="B325" s="80"/>
      <c r="C325" s="81"/>
      <c r="D325" s="82"/>
      <c r="E325" s="82"/>
      <c r="F325" s="83"/>
      <c r="G325" s="84" t="s">
        <v>78</v>
      </c>
      <c r="H325" s="85">
        <v>0</v>
      </c>
      <c r="I325" s="86">
        <v>2.5</v>
      </c>
      <c r="J325" s="87">
        <v>2.5</v>
      </c>
      <c r="K325" s="87">
        <v>2.5</v>
      </c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  <c r="W325" s="88"/>
      <c r="X325" s="89">
        <f t="shared" si="31"/>
        <v>7.5</v>
      </c>
    </row>
    <row r="326" spans="1:24" ht="14.1" customHeight="1">
      <c r="A326" s="79"/>
      <c r="B326" s="80"/>
      <c r="C326" s="81"/>
      <c r="D326" s="82"/>
      <c r="E326" s="82" t="s">
        <v>51</v>
      </c>
      <c r="F326" s="83">
        <v>40</v>
      </c>
      <c r="G326" s="84" t="s">
        <v>0</v>
      </c>
      <c r="H326" s="85">
        <v>0</v>
      </c>
      <c r="I326" s="86">
        <v>0.8</v>
      </c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  <c r="W326" s="88"/>
      <c r="X326" s="89">
        <f t="shared" si="31"/>
        <v>0.8</v>
      </c>
    </row>
    <row r="327" spans="1:24" ht="14.1" customHeight="1">
      <c r="A327" s="79"/>
      <c r="B327" s="80"/>
      <c r="C327" s="81"/>
      <c r="D327" s="82"/>
      <c r="E327" s="82"/>
      <c r="F327" s="83">
        <v>50</v>
      </c>
      <c r="G327" s="84" t="s">
        <v>0</v>
      </c>
      <c r="H327" s="85">
        <v>0</v>
      </c>
      <c r="I327" s="86">
        <v>0.2</v>
      </c>
      <c r="J327" s="87">
        <v>0.9</v>
      </c>
      <c r="K327" s="87">
        <v>1.1000000000000001</v>
      </c>
      <c r="L327" s="87">
        <v>1.8</v>
      </c>
      <c r="M327" s="87">
        <v>0.4</v>
      </c>
      <c r="N327" s="87">
        <v>0.5</v>
      </c>
      <c r="O327" s="87">
        <v>0.5</v>
      </c>
      <c r="P327" s="87">
        <v>0.5</v>
      </c>
      <c r="Q327" s="87">
        <v>0.5</v>
      </c>
      <c r="R327" s="87"/>
      <c r="S327" s="87"/>
      <c r="T327" s="87"/>
      <c r="U327" s="87"/>
      <c r="V327" s="87"/>
      <c r="W327" s="88"/>
      <c r="X327" s="89">
        <f t="shared" si="31"/>
        <v>6.4</v>
      </c>
    </row>
    <row r="328" spans="1:24" ht="14.1" customHeight="1">
      <c r="A328" s="79"/>
      <c r="B328" s="80"/>
      <c r="C328" s="81"/>
      <c r="D328" s="82"/>
      <c r="E328" s="82"/>
      <c r="F328" s="83"/>
      <c r="G328" s="84" t="s">
        <v>50</v>
      </c>
      <c r="H328" s="85">
        <v>0</v>
      </c>
      <c r="I328" s="86">
        <v>0.7</v>
      </c>
      <c r="J328" s="87">
        <v>0.6</v>
      </c>
      <c r="K328" s="87">
        <v>1.7</v>
      </c>
      <c r="L328" s="87">
        <v>1.5</v>
      </c>
      <c r="M328" s="87">
        <v>0.5</v>
      </c>
      <c r="N328" s="87">
        <v>0.5</v>
      </c>
      <c r="O328" s="87">
        <v>0.5</v>
      </c>
      <c r="P328" s="87"/>
      <c r="Q328" s="87"/>
      <c r="R328" s="87"/>
      <c r="S328" s="87"/>
      <c r="T328" s="87"/>
      <c r="U328" s="87"/>
      <c r="V328" s="87"/>
      <c r="W328" s="88"/>
      <c r="X328" s="89">
        <f t="shared" si="31"/>
        <v>6</v>
      </c>
    </row>
    <row r="329" spans="1:24" ht="14.1" customHeight="1">
      <c r="A329" s="79"/>
      <c r="B329" s="80"/>
      <c r="C329" s="81"/>
      <c r="D329" s="82"/>
      <c r="E329" s="82"/>
      <c r="F329" s="83"/>
      <c r="G329" s="84"/>
      <c r="H329" s="85"/>
      <c r="I329" s="86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  <c r="W329" s="88"/>
      <c r="X329" s="89">
        <f t="shared" si="31"/>
        <v>0</v>
      </c>
    </row>
    <row r="330" spans="1:24" ht="14.1" customHeight="1">
      <c r="A330" s="79"/>
      <c r="B330" s="80"/>
      <c r="C330" s="81"/>
      <c r="D330" s="82"/>
      <c r="E330" s="82"/>
      <c r="F330" s="83"/>
      <c r="G330" s="84"/>
      <c r="H330" s="85"/>
      <c r="I330" s="86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  <c r="W330" s="88"/>
      <c r="X330" s="89">
        <f t="shared" si="31"/>
        <v>0</v>
      </c>
    </row>
    <row r="331" spans="1:24" ht="14.1" customHeight="1">
      <c r="A331" s="79"/>
      <c r="B331" s="80"/>
      <c r="C331" s="81"/>
      <c r="D331" s="82"/>
      <c r="E331" s="82"/>
      <c r="F331" s="83"/>
      <c r="G331" s="84"/>
      <c r="H331" s="85"/>
      <c r="I331" s="86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  <c r="W331" s="88"/>
      <c r="X331" s="89">
        <f t="shared" si="31"/>
        <v>0</v>
      </c>
    </row>
    <row r="332" spans="1:24" ht="14.1" customHeight="1">
      <c r="A332" s="79"/>
      <c r="B332" s="80"/>
      <c r="C332" s="81"/>
      <c r="D332" s="82"/>
      <c r="E332" s="82"/>
      <c r="F332" s="83"/>
      <c r="G332" s="84"/>
      <c r="H332" s="85"/>
      <c r="I332" s="86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  <c r="W332" s="88"/>
      <c r="X332" s="89">
        <f t="shared" si="31"/>
        <v>0</v>
      </c>
    </row>
    <row r="333" spans="1:24" ht="14.1" customHeight="1">
      <c r="A333" s="79"/>
      <c r="B333" s="80"/>
      <c r="C333" s="81"/>
      <c r="D333" s="82"/>
      <c r="E333" s="82"/>
      <c r="F333" s="83"/>
      <c r="G333" s="84"/>
      <c r="H333" s="85"/>
      <c r="I333" s="86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  <c r="W333" s="88"/>
      <c r="X333" s="89">
        <f t="shared" si="31"/>
        <v>0</v>
      </c>
    </row>
    <row r="334" spans="1:24" ht="14.1" customHeight="1">
      <c r="A334" s="79"/>
      <c r="B334" s="80"/>
      <c r="C334" s="81"/>
      <c r="D334" s="82"/>
      <c r="E334" s="82"/>
      <c r="F334" s="83"/>
      <c r="G334" s="84"/>
      <c r="H334" s="85"/>
      <c r="I334" s="86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  <c r="W334" s="88"/>
      <c r="X334" s="89">
        <f t="shared" si="31"/>
        <v>0</v>
      </c>
    </row>
    <row r="335" spans="1:24" ht="14.1" customHeight="1">
      <c r="A335" s="79" t="s">
        <v>59</v>
      </c>
      <c r="B335" s="80"/>
      <c r="C335" s="81"/>
      <c r="D335" s="82"/>
      <c r="E335" s="82"/>
      <c r="F335" s="83"/>
      <c r="G335" s="84"/>
      <c r="H335" s="85"/>
      <c r="I335" s="86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  <c r="W335" s="88"/>
      <c r="X335" s="89">
        <f t="shared" si="31"/>
        <v>0</v>
      </c>
    </row>
    <row r="336" spans="1:24" ht="14.1" customHeight="1">
      <c r="A336" s="79"/>
      <c r="B336" s="80" t="s">
        <v>79</v>
      </c>
      <c r="C336" s="81"/>
      <c r="D336" s="82"/>
      <c r="E336" s="82"/>
      <c r="F336" s="83"/>
      <c r="G336" s="84"/>
      <c r="H336" s="85"/>
      <c r="I336" s="86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  <c r="W336" s="88"/>
      <c r="X336" s="89">
        <f t="shared" si="31"/>
        <v>0</v>
      </c>
    </row>
    <row r="337" spans="1:24" ht="14.1" customHeight="1">
      <c r="A337" s="79"/>
      <c r="B337" s="80"/>
      <c r="C337" s="81" t="s">
        <v>96</v>
      </c>
      <c r="D337" s="82"/>
      <c r="E337" s="82"/>
      <c r="F337" s="83"/>
      <c r="G337" s="84"/>
      <c r="H337" s="85"/>
      <c r="I337" s="86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  <c r="W337" s="88"/>
      <c r="X337" s="89">
        <f t="shared" si="31"/>
        <v>0</v>
      </c>
    </row>
    <row r="338" spans="1:24" ht="14.1" customHeight="1">
      <c r="A338" s="79"/>
      <c r="B338" s="80"/>
      <c r="C338" s="81"/>
      <c r="D338" s="82" t="s">
        <v>82</v>
      </c>
      <c r="E338" s="82" t="s">
        <v>83</v>
      </c>
      <c r="F338" s="83">
        <v>50</v>
      </c>
      <c r="G338" s="84">
        <v>0</v>
      </c>
      <c r="H338" s="85">
        <v>0</v>
      </c>
      <c r="I338" s="86">
        <v>1</v>
      </c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  <c r="W338" s="88"/>
      <c r="X338" s="89">
        <f t="shared" si="31"/>
        <v>1</v>
      </c>
    </row>
    <row r="339" spans="1:24" ht="14.1" customHeight="1">
      <c r="A339" s="79"/>
      <c r="B339" s="80"/>
      <c r="C339" s="81"/>
      <c r="D339" s="82"/>
      <c r="E339" s="82"/>
      <c r="F339" s="83">
        <v>65</v>
      </c>
      <c r="G339" s="84">
        <v>0</v>
      </c>
      <c r="H339" s="85">
        <v>0</v>
      </c>
      <c r="I339" s="86">
        <v>1</v>
      </c>
      <c r="J339" s="87">
        <v>1</v>
      </c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  <c r="V339" s="87"/>
      <c r="W339" s="88"/>
      <c r="X339" s="89">
        <f t="shared" si="31"/>
        <v>2</v>
      </c>
    </row>
    <row r="340" spans="1:24" ht="14.1" customHeight="1">
      <c r="A340" s="79"/>
      <c r="B340" s="80"/>
      <c r="C340" s="81"/>
      <c r="D340" s="82"/>
      <c r="E340" s="82"/>
      <c r="F340" s="83">
        <v>100</v>
      </c>
      <c r="G340" s="84">
        <v>0</v>
      </c>
      <c r="H340" s="85">
        <v>0</v>
      </c>
      <c r="I340" s="86">
        <v>1</v>
      </c>
      <c r="J340" s="87">
        <v>1</v>
      </c>
      <c r="K340" s="87">
        <v>1</v>
      </c>
      <c r="L340" s="87">
        <v>1</v>
      </c>
      <c r="M340" s="87">
        <v>1</v>
      </c>
      <c r="N340" s="87"/>
      <c r="O340" s="87"/>
      <c r="P340" s="87"/>
      <c r="Q340" s="87"/>
      <c r="R340" s="87"/>
      <c r="S340" s="87"/>
      <c r="T340" s="87"/>
      <c r="U340" s="87"/>
      <c r="V340" s="87"/>
      <c r="W340" s="88"/>
      <c r="X340" s="89">
        <f t="shared" si="31"/>
        <v>5</v>
      </c>
    </row>
    <row r="341" spans="1:24" ht="14.1" customHeight="1">
      <c r="A341" s="79"/>
      <c r="B341" s="80"/>
      <c r="C341" s="81"/>
      <c r="D341" s="82" t="s">
        <v>84</v>
      </c>
      <c r="E341" s="82" t="s">
        <v>85</v>
      </c>
      <c r="F341" s="83">
        <v>50</v>
      </c>
      <c r="G341" s="84">
        <v>0</v>
      </c>
      <c r="H341" s="85">
        <v>0</v>
      </c>
      <c r="I341" s="86">
        <v>1</v>
      </c>
      <c r="J341" s="87">
        <v>1</v>
      </c>
      <c r="K341" s="87">
        <v>1</v>
      </c>
      <c r="L341" s="87"/>
      <c r="M341" s="87"/>
      <c r="N341" s="87"/>
      <c r="O341" s="87"/>
      <c r="P341" s="87"/>
      <c r="Q341" s="87"/>
      <c r="R341" s="87"/>
      <c r="S341" s="87"/>
      <c r="T341" s="87"/>
      <c r="U341" s="87"/>
      <c r="V341" s="87"/>
      <c r="W341" s="88"/>
      <c r="X341" s="89">
        <f t="shared" si="31"/>
        <v>3</v>
      </c>
    </row>
    <row r="342" spans="1:24" ht="14.1" customHeight="1">
      <c r="A342" s="79"/>
      <c r="B342" s="80"/>
      <c r="C342" s="81"/>
      <c r="D342" s="82"/>
      <c r="E342" s="82"/>
      <c r="F342" s="83"/>
      <c r="G342" s="84"/>
      <c r="H342" s="85"/>
      <c r="I342" s="86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  <c r="V342" s="87"/>
      <c r="W342" s="88"/>
      <c r="X342" s="89">
        <f t="shared" si="31"/>
        <v>0</v>
      </c>
    </row>
    <row r="343" spans="1:24" ht="14.1" customHeight="1">
      <c r="A343" s="79"/>
      <c r="B343" s="80"/>
      <c r="C343" s="81"/>
      <c r="D343" s="82"/>
      <c r="E343" s="82"/>
      <c r="F343" s="83"/>
      <c r="G343" s="84"/>
      <c r="H343" s="85"/>
      <c r="I343" s="86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  <c r="V343" s="87"/>
      <c r="W343" s="88"/>
      <c r="X343" s="89">
        <f t="shared" si="31"/>
        <v>0</v>
      </c>
    </row>
    <row r="344" spans="1:24" ht="14.1" customHeight="1">
      <c r="A344" s="79"/>
      <c r="B344" s="80"/>
      <c r="C344" s="81"/>
      <c r="D344" s="82"/>
      <c r="E344" s="82"/>
      <c r="F344" s="83"/>
      <c r="G344" s="84"/>
      <c r="H344" s="85"/>
      <c r="I344" s="86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  <c r="V344" s="87"/>
      <c r="W344" s="88"/>
      <c r="X344" s="89">
        <f t="shared" si="31"/>
        <v>0</v>
      </c>
    </row>
    <row r="345" spans="1:24" ht="14.1" customHeight="1">
      <c r="A345" s="79"/>
      <c r="B345" s="80"/>
      <c r="C345" s="81"/>
      <c r="D345" s="82"/>
      <c r="E345" s="82"/>
      <c r="F345" s="83"/>
      <c r="G345" s="84"/>
      <c r="H345" s="85"/>
      <c r="I345" s="86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  <c r="V345" s="87"/>
      <c r="W345" s="88"/>
      <c r="X345" s="89">
        <f t="shared" si="31"/>
        <v>0</v>
      </c>
    </row>
    <row r="346" spans="1:24" ht="14.1" customHeight="1">
      <c r="A346" s="79"/>
      <c r="B346" s="80"/>
      <c r="C346" s="81"/>
      <c r="D346" s="82"/>
      <c r="E346" s="82"/>
      <c r="F346" s="83"/>
      <c r="G346" s="84"/>
      <c r="H346" s="85"/>
      <c r="I346" s="86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  <c r="V346" s="87"/>
      <c r="W346" s="88"/>
      <c r="X346" s="89">
        <f t="shared" si="31"/>
        <v>0</v>
      </c>
    </row>
    <row r="347" spans="1:24" ht="14.1" customHeight="1">
      <c r="A347" s="79"/>
      <c r="B347" s="80"/>
      <c r="C347" s="81"/>
      <c r="D347" s="82"/>
      <c r="E347" s="82"/>
      <c r="F347" s="83"/>
      <c r="G347" s="84"/>
      <c r="H347" s="85"/>
      <c r="I347" s="86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  <c r="V347" s="87"/>
      <c r="W347" s="88"/>
      <c r="X347" s="89">
        <f t="shared" ref="X347:X367" si="32">SUM(I347:W347)</f>
        <v>0</v>
      </c>
    </row>
    <row r="348" spans="1:24" ht="14.1" customHeight="1">
      <c r="A348" s="79"/>
      <c r="B348" s="80"/>
      <c r="C348" s="81"/>
      <c r="D348" s="82"/>
      <c r="E348" s="82"/>
      <c r="F348" s="83"/>
      <c r="G348" s="84"/>
      <c r="H348" s="85"/>
      <c r="I348" s="86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  <c r="V348" s="87"/>
      <c r="W348" s="88"/>
      <c r="X348" s="89">
        <f t="shared" si="32"/>
        <v>0</v>
      </c>
    </row>
    <row r="349" spans="1:24" ht="14.1" customHeight="1">
      <c r="A349" s="79"/>
      <c r="B349" s="80"/>
      <c r="C349" s="81"/>
      <c r="D349" s="82"/>
      <c r="E349" s="82"/>
      <c r="F349" s="83"/>
      <c r="G349" s="84"/>
      <c r="H349" s="85"/>
      <c r="I349" s="86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  <c r="V349" s="87"/>
      <c r="W349" s="88"/>
      <c r="X349" s="89">
        <f t="shared" si="32"/>
        <v>0</v>
      </c>
    </row>
    <row r="350" spans="1:24" ht="14.1" customHeight="1">
      <c r="A350" s="79"/>
      <c r="B350" s="80"/>
      <c r="C350" s="81"/>
      <c r="D350" s="82"/>
      <c r="E350" s="82"/>
      <c r="F350" s="83"/>
      <c r="G350" s="84"/>
      <c r="H350" s="85"/>
      <c r="I350" s="86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  <c r="V350" s="87"/>
      <c r="W350" s="88"/>
      <c r="X350" s="89">
        <f t="shared" si="32"/>
        <v>0</v>
      </c>
    </row>
    <row r="351" spans="1:24" ht="14.1" customHeight="1">
      <c r="A351" s="79"/>
      <c r="B351" s="80"/>
      <c r="C351" s="81"/>
      <c r="D351" s="82"/>
      <c r="E351" s="82"/>
      <c r="F351" s="83"/>
      <c r="G351" s="84"/>
      <c r="H351" s="85"/>
      <c r="I351" s="86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  <c r="V351" s="87"/>
      <c r="W351" s="88"/>
      <c r="X351" s="89">
        <f t="shared" si="32"/>
        <v>0</v>
      </c>
    </row>
    <row r="352" spans="1:24" ht="14.1" customHeight="1">
      <c r="A352" s="79"/>
      <c r="B352" s="80"/>
      <c r="C352" s="81"/>
      <c r="D352" s="82"/>
      <c r="E352" s="82"/>
      <c r="F352" s="83"/>
      <c r="G352" s="84"/>
      <c r="H352" s="85"/>
      <c r="I352" s="86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  <c r="V352" s="87"/>
      <c r="W352" s="88"/>
      <c r="X352" s="89">
        <f t="shared" si="32"/>
        <v>0</v>
      </c>
    </row>
    <row r="353" spans="1:24" ht="14.1" customHeight="1">
      <c r="A353" s="79"/>
      <c r="B353" s="80"/>
      <c r="C353" s="81"/>
      <c r="D353" s="82"/>
      <c r="E353" s="82"/>
      <c r="F353" s="83"/>
      <c r="G353" s="84"/>
      <c r="H353" s="85"/>
      <c r="I353" s="86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  <c r="V353" s="87"/>
      <c r="W353" s="88"/>
      <c r="X353" s="89">
        <f t="shared" si="32"/>
        <v>0</v>
      </c>
    </row>
    <row r="354" spans="1:24" ht="14.1" customHeight="1">
      <c r="A354" s="79"/>
      <c r="B354" s="80"/>
      <c r="C354" s="81"/>
      <c r="D354" s="82"/>
      <c r="E354" s="82"/>
      <c r="F354" s="83"/>
      <c r="G354" s="84"/>
      <c r="H354" s="85"/>
      <c r="I354" s="86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  <c r="V354" s="87"/>
      <c r="W354" s="88"/>
      <c r="X354" s="89">
        <f t="shared" si="32"/>
        <v>0</v>
      </c>
    </row>
    <row r="355" spans="1:24" ht="14.1" customHeight="1">
      <c r="A355" s="79"/>
      <c r="B355" s="80"/>
      <c r="C355" s="81"/>
      <c r="D355" s="82"/>
      <c r="E355" s="82"/>
      <c r="F355" s="83"/>
      <c r="G355" s="84"/>
      <c r="H355" s="85"/>
      <c r="I355" s="86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  <c r="V355" s="87"/>
      <c r="W355" s="88"/>
      <c r="X355" s="89">
        <f t="shared" si="32"/>
        <v>0</v>
      </c>
    </row>
    <row r="356" spans="1:24" ht="14.1" customHeight="1">
      <c r="A356" s="79"/>
      <c r="B356" s="80"/>
      <c r="C356" s="81"/>
      <c r="D356" s="82"/>
      <c r="E356" s="82"/>
      <c r="F356" s="83"/>
      <c r="G356" s="84"/>
      <c r="H356" s="85"/>
      <c r="I356" s="86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  <c r="V356" s="87"/>
      <c r="W356" s="88"/>
      <c r="X356" s="89">
        <f t="shared" si="32"/>
        <v>0</v>
      </c>
    </row>
    <row r="357" spans="1:24" ht="14.1" customHeight="1">
      <c r="A357" s="79"/>
      <c r="B357" s="80"/>
      <c r="C357" s="81"/>
      <c r="D357" s="82"/>
      <c r="E357" s="82"/>
      <c r="F357" s="83"/>
      <c r="G357" s="84"/>
      <c r="H357" s="85"/>
      <c r="I357" s="86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  <c r="V357" s="87"/>
      <c r="W357" s="88"/>
      <c r="X357" s="89">
        <f t="shared" si="32"/>
        <v>0</v>
      </c>
    </row>
    <row r="358" spans="1:24" ht="14.1" customHeight="1">
      <c r="A358" s="79"/>
      <c r="B358" s="80"/>
      <c r="C358" s="81"/>
      <c r="D358" s="82"/>
      <c r="E358" s="82"/>
      <c r="F358" s="83"/>
      <c r="G358" s="84"/>
      <c r="H358" s="85"/>
      <c r="I358" s="86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  <c r="V358" s="87"/>
      <c r="W358" s="88"/>
      <c r="X358" s="89">
        <f t="shared" si="32"/>
        <v>0</v>
      </c>
    </row>
    <row r="359" spans="1:24" ht="14.1" customHeight="1">
      <c r="A359" s="79"/>
      <c r="B359" s="80"/>
      <c r="C359" s="81"/>
      <c r="D359" s="82"/>
      <c r="E359" s="82"/>
      <c r="F359" s="83"/>
      <c r="G359" s="84"/>
      <c r="H359" s="85"/>
      <c r="I359" s="86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  <c r="V359" s="87"/>
      <c r="W359" s="88"/>
      <c r="X359" s="89">
        <f t="shared" si="32"/>
        <v>0</v>
      </c>
    </row>
    <row r="360" spans="1:24" ht="14.1" customHeight="1">
      <c r="A360" s="79"/>
      <c r="B360" s="80"/>
      <c r="C360" s="81"/>
      <c r="D360" s="82"/>
      <c r="E360" s="82"/>
      <c r="F360" s="83"/>
      <c r="G360" s="84"/>
      <c r="H360" s="85"/>
      <c r="I360" s="86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  <c r="V360" s="87"/>
      <c r="W360" s="88"/>
      <c r="X360" s="89">
        <f t="shared" si="32"/>
        <v>0</v>
      </c>
    </row>
    <row r="361" spans="1:24" ht="14.1" customHeight="1">
      <c r="A361" s="79"/>
      <c r="B361" s="80"/>
      <c r="C361" s="81"/>
      <c r="D361" s="82"/>
      <c r="E361" s="82"/>
      <c r="F361" s="83"/>
      <c r="G361" s="84"/>
      <c r="H361" s="85"/>
      <c r="I361" s="86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  <c r="V361" s="87"/>
      <c r="W361" s="88"/>
      <c r="X361" s="89">
        <f t="shared" si="32"/>
        <v>0</v>
      </c>
    </row>
    <row r="362" spans="1:24" ht="14.1" customHeight="1">
      <c r="A362" s="79"/>
      <c r="B362" s="80"/>
      <c r="C362" s="81"/>
      <c r="D362" s="82"/>
      <c r="E362" s="82"/>
      <c r="F362" s="83"/>
      <c r="G362" s="84"/>
      <c r="H362" s="85"/>
      <c r="I362" s="86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  <c r="V362" s="87"/>
      <c r="W362" s="88"/>
      <c r="X362" s="89">
        <f t="shared" si="32"/>
        <v>0</v>
      </c>
    </row>
    <row r="363" spans="1:24" ht="14.1" customHeight="1">
      <c r="A363" s="79"/>
      <c r="B363" s="80"/>
      <c r="C363" s="81"/>
      <c r="D363" s="82"/>
      <c r="E363" s="82"/>
      <c r="F363" s="83"/>
      <c r="G363" s="84"/>
      <c r="H363" s="85"/>
      <c r="I363" s="86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  <c r="V363" s="87"/>
      <c r="W363" s="88"/>
      <c r="X363" s="89">
        <f t="shared" si="32"/>
        <v>0</v>
      </c>
    </row>
    <row r="364" spans="1:24" ht="14.1" customHeight="1">
      <c r="A364" s="79"/>
      <c r="B364" s="80"/>
      <c r="C364" s="81"/>
      <c r="D364" s="82"/>
      <c r="E364" s="82"/>
      <c r="F364" s="83"/>
      <c r="G364" s="84"/>
      <c r="H364" s="85"/>
      <c r="I364" s="86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  <c r="V364" s="87"/>
      <c r="W364" s="88"/>
      <c r="X364" s="89">
        <f t="shared" si="32"/>
        <v>0</v>
      </c>
    </row>
    <row r="365" spans="1:24" ht="14.1" customHeight="1">
      <c r="A365" s="79"/>
      <c r="B365" s="80"/>
      <c r="C365" s="81"/>
      <c r="D365" s="82"/>
      <c r="E365" s="82"/>
      <c r="F365" s="83"/>
      <c r="G365" s="84"/>
      <c r="H365" s="85"/>
      <c r="I365" s="86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  <c r="V365" s="87"/>
      <c r="W365" s="88"/>
      <c r="X365" s="89">
        <f t="shared" si="32"/>
        <v>0</v>
      </c>
    </row>
    <row r="366" spans="1:24" ht="14.1" customHeight="1">
      <c r="A366" s="79"/>
      <c r="B366" s="80"/>
      <c r="C366" s="81"/>
      <c r="D366" s="82"/>
      <c r="E366" s="82"/>
      <c r="F366" s="83"/>
      <c r="G366" s="84"/>
      <c r="H366" s="85"/>
      <c r="I366" s="86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  <c r="V366" s="87"/>
      <c r="W366" s="88"/>
      <c r="X366" s="89">
        <f t="shared" si="32"/>
        <v>0</v>
      </c>
    </row>
    <row r="367" spans="1:24" ht="14.1" customHeight="1">
      <c r="A367" s="79"/>
      <c r="B367" s="80"/>
      <c r="C367" s="81"/>
      <c r="D367" s="82"/>
      <c r="E367" s="82"/>
      <c r="F367" s="83"/>
      <c r="G367" s="84"/>
      <c r="H367" s="85"/>
      <c r="I367" s="86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  <c r="V367" s="87"/>
      <c r="W367" s="88"/>
      <c r="X367" s="89">
        <f t="shared" si="32"/>
        <v>0</v>
      </c>
    </row>
    <row r="368" spans="1:24" ht="14.1" customHeight="1">
      <c r="A368" s="79" t="s">
        <v>59</v>
      </c>
      <c r="B368" s="80"/>
      <c r="C368" s="81"/>
      <c r="D368" s="82"/>
      <c r="E368" s="82"/>
      <c r="F368" s="83"/>
      <c r="G368" s="84"/>
      <c r="H368" s="85"/>
      <c r="I368" s="86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  <c r="W368" s="88"/>
      <c r="X368" s="89">
        <f>SUM(I368:W368)</f>
        <v>0</v>
      </c>
    </row>
    <row r="369" spans="1:24" ht="14.1" customHeight="1">
      <c r="A369" s="79"/>
      <c r="B369" s="80" t="s">
        <v>76</v>
      </c>
      <c r="C369" s="81"/>
      <c r="D369" s="82"/>
      <c r="E369" s="82"/>
      <c r="F369" s="83"/>
      <c r="G369" s="84"/>
      <c r="H369" s="85"/>
      <c r="I369" s="86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  <c r="V369" s="87"/>
      <c r="W369" s="88"/>
      <c r="X369" s="89">
        <f>SUM(I369:W369)</f>
        <v>0</v>
      </c>
    </row>
    <row r="370" spans="1:24" ht="14.1" customHeight="1">
      <c r="A370" s="79"/>
      <c r="B370" s="80"/>
      <c r="C370" s="81" t="s">
        <v>94</v>
      </c>
      <c r="D370" s="82"/>
      <c r="E370" s="82"/>
      <c r="F370" s="83"/>
      <c r="G370" s="84"/>
      <c r="H370" s="85"/>
      <c r="I370" s="86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  <c r="V370" s="87"/>
      <c r="W370" s="88"/>
      <c r="X370" s="89">
        <f>SUM(I370:W370)</f>
        <v>0</v>
      </c>
    </row>
    <row r="371" spans="1:24" ht="14.1" customHeight="1">
      <c r="A371" s="79"/>
      <c r="B371" s="80"/>
      <c r="C371" s="81"/>
      <c r="D371" s="82" t="s">
        <v>67</v>
      </c>
      <c r="E371" s="82" t="s">
        <v>49</v>
      </c>
      <c r="F371" s="83">
        <v>100</v>
      </c>
      <c r="G371" s="84" t="s">
        <v>50</v>
      </c>
      <c r="H371" s="85">
        <v>0</v>
      </c>
      <c r="I371" s="86">
        <v>0.3</v>
      </c>
      <c r="J371" s="87">
        <v>3.2</v>
      </c>
      <c r="K371" s="87">
        <v>3.2</v>
      </c>
      <c r="L371" s="87">
        <v>3.2</v>
      </c>
      <c r="M371" s="87">
        <v>0.3</v>
      </c>
      <c r="N371" s="87">
        <v>0.3</v>
      </c>
      <c r="O371" s="87">
        <v>0.5</v>
      </c>
      <c r="P371" s="87">
        <v>0.9</v>
      </c>
      <c r="Q371" s="87">
        <v>0.5</v>
      </c>
      <c r="R371" s="87">
        <v>3.5</v>
      </c>
      <c r="S371" s="87">
        <v>0.3</v>
      </c>
      <c r="T371" s="87">
        <v>0.9</v>
      </c>
      <c r="U371" s="87">
        <v>1</v>
      </c>
      <c r="V371" s="87">
        <v>1</v>
      </c>
      <c r="W371" s="88">
        <v>1</v>
      </c>
      <c r="X371" s="89">
        <f>SUM(I371:W372)</f>
        <v>21.1</v>
      </c>
    </row>
    <row r="372" spans="1:24" ht="14.1" customHeight="1">
      <c r="A372" s="79"/>
      <c r="B372" s="80"/>
      <c r="C372" s="81"/>
      <c r="D372" s="82"/>
      <c r="E372" s="82"/>
      <c r="F372" s="83"/>
      <c r="G372" s="84"/>
      <c r="H372" s="85"/>
      <c r="I372" s="86">
        <v>1</v>
      </c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  <c r="V372" s="87"/>
      <c r="W372" s="88"/>
      <c r="X372" s="89"/>
    </row>
    <row r="373" spans="1:24" ht="14.1" customHeight="1">
      <c r="A373" s="79"/>
      <c r="B373" s="80"/>
      <c r="C373" s="81"/>
      <c r="D373" s="82" t="s">
        <v>77</v>
      </c>
      <c r="E373" s="82" t="s">
        <v>49</v>
      </c>
      <c r="F373" s="83">
        <v>100</v>
      </c>
      <c r="G373" s="84" t="s">
        <v>0</v>
      </c>
      <c r="H373" s="85">
        <v>0</v>
      </c>
      <c r="I373" s="86">
        <v>1.3</v>
      </c>
      <c r="J373" s="87">
        <v>1.3</v>
      </c>
      <c r="K373" s="87">
        <v>1.3</v>
      </c>
      <c r="L373" s="87">
        <v>1.3</v>
      </c>
      <c r="M373" s="87">
        <v>2.5</v>
      </c>
      <c r="N373" s="87">
        <v>2.5</v>
      </c>
      <c r="O373" s="87"/>
      <c r="P373" s="87"/>
      <c r="Q373" s="87"/>
      <c r="R373" s="87"/>
      <c r="S373" s="87"/>
      <c r="T373" s="87"/>
      <c r="U373" s="87"/>
      <c r="V373" s="87"/>
      <c r="W373" s="88"/>
      <c r="X373" s="89">
        <f>SUM(I373:W373)</f>
        <v>10.199999999999999</v>
      </c>
    </row>
    <row r="374" spans="1:24" ht="14.1" customHeight="1">
      <c r="A374" s="79"/>
      <c r="B374" s="80"/>
      <c r="C374" s="81"/>
      <c r="D374" s="82"/>
      <c r="E374" s="82"/>
      <c r="F374" s="83"/>
      <c r="G374" s="84" t="s">
        <v>78</v>
      </c>
      <c r="H374" s="85">
        <v>0</v>
      </c>
      <c r="I374" s="86">
        <v>2.5</v>
      </c>
      <c r="J374" s="87">
        <v>2.5</v>
      </c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  <c r="V374" s="87"/>
      <c r="W374" s="88"/>
      <c r="X374" s="89">
        <f>SUM(I374:W374)</f>
        <v>5</v>
      </c>
    </row>
    <row r="375" spans="1:24" ht="14.1" customHeight="1">
      <c r="A375" s="79"/>
      <c r="B375" s="80"/>
      <c r="C375" s="81"/>
      <c r="D375" s="82"/>
      <c r="E375" s="82"/>
      <c r="F375" s="83"/>
      <c r="G375" s="84"/>
      <c r="H375" s="85"/>
      <c r="I375" s="86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  <c r="V375" s="87"/>
      <c r="W375" s="88"/>
      <c r="X375" s="89">
        <f>SUM(I375:W375)</f>
        <v>0</v>
      </c>
    </row>
    <row r="376" spans="1:24" ht="14.1" customHeight="1">
      <c r="A376" s="79"/>
      <c r="B376" s="80"/>
      <c r="C376" s="81"/>
      <c r="D376" s="82"/>
      <c r="E376" s="82"/>
      <c r="F376" s="83"/>
      <c r="G376" s="84"/>
      <c r="H376" s="85"/>
      <c r="I376" s="86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  <c r="V376" s="87"/>
      <c r="W376" s="88"/>
      <c r="X376" s="89">
        <f>SUM(I376:W376)</f>
        <v>0</v>
      </c>
    </row>
    <row r="377" spans="1:24" ht="14.1" customHeight="1">
      <c r="A377" s="79"/>
      <c r="B377" s="80"/>
      <c r="C377" s="81"/>
      <c r="D377" s="82"/>
      <c r="E377" s="82"/>
      <c r="F377" s="83"/>
      <c r="G377" s="84"/>
      <c r="H377" s="85"/>
      <c r="I377" s="86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  <c r="V377" s="87"/>
      <c r="W377" s="88"/>
      <c r="X377" s="89">
        <f t="shared" ref="X377:X381" si="33">SUM(I377:W377)</f>
        <v>0</v>
      </c>
    </row>
    <row r="378" spans="1:24" ht="14.1" customHeight="1">
      <c r="A378" s="79"/>
      <c r="B378" s="80"/>
      <c r="C378" s="81"/>
      <c r="D378" s="82"/>
      <c r="E378" s="82"/>
      <c r="F378" s="83"/>
      <c r="G378" s="84"/>
      <c r="H378" s="85"/>
      <c r="I378" s="86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  <c r="V378" s="87"/>
      <c r="W378" s="88"/>
      <c r="X378" s="89">
        <f t="shared" si="33"/>
        <v>0</v>
      </c>
    </row>
    <row r="379" spans="1:24" ht="14.1" customHeight="1">
      <c r="A379" s="79"/>
      <c r="B379" s="80"/>
      <c r="C379" s="81"/>
      <c r="D379" s="82"/>
      <c r="E379" s="82"/>
      <c r="F379" s="83"/>
      <c r="G379" s="84"/>
      <c r="H379" s="85"/>
      <c r="I379" s="86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  <c r="V379" s="87"/>
      <c r="W379" s="88"/>
      <c r="X379" s="89">
        <f t="shared" si="33"/>
        <v>0</v>
      </c>
    </row>
    <row r="380" spans="1:24" ht="14.1" customHeight="1">
      <c r="A380" s="79"/>
      <c r="B380" s="80"/>
      <c r="C380" s="81"/>
      <c r="D380" s="82"/>
      <c r="E380" s="82"/>
      <c r="F380" s="83"/>
      <c r="G380" s="84"/>
      <c r="H380" s="85"/>
      <c r="I380" s="86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  <c r="V380" s="87"/>
      <c r="W380" s="88"/>
      <c r="X380" s="89">
        <f t="shared" si="33"/>
        <v>0</v>
      </c>
    </row>
    <row r="381" spans="1:24" ht="14.1" customHeight="1">
      <c r="A381" s="79"/>
      <c r="B381" s="80"/>
      <c r="C381" s="81"/>
      <c r="D381" s="82"/>
      <c r="E381" s="82"/>
      <c r="F381" s="83"/>
      <c r="G381" s="84"/>
      <c r="H381" s="85"/>
      <c r="I381" s="86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  <c r="V381" s="87"/>
      <c r="W381" s="88"/>
      <c r="X381" s="89">
        <f t="shared" si="33"/>
        <v>0</v>
      </c>
    </row>
    <row r="382" spans="1:24" ht="14.1" customHeight="1">
      <c r="A382" s="79" t="s">
        <v>59</v>
      </c>
      <c r="B382" s="80"/>
      <c r="C382" s="81"/>
      <c r="D382" s="82"/>
      <c r="E382" s="82"/>
      <c r="F382" s="83"/>
      <c r="G382" s="84"/>
      <c r="H382" s="85"/>
      <c r="I382" s="86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  <c r="V382" s="87"/>
      <c r="W382" s="88"/>
      <c r="X382" s="89">
        <f t="shared" ref="X382:X392" si="34">SUM(I382:W382)</f>
        <v>0</v>
      </c>
    </row>
    <row r="383" spans="1:24" ht="14.1" customHeight="1">
      <c r="A383" s="79"/>
      <c r="B383" s="80" t="s">
        <v>76</v>
      </c>
      <c r="C383" s="81"/>
      <c r="D383" s="82"/>
      <c r="E383" s="82"/>
      <c r="F383" s="83"/>
      <c r="G383" s="84"/>
      <c r="H383" s="85"/>
      <c r="I383" s="86"/>
      <c r="J383" s="87"/>
      <c r="K383" s="87"/>
      <c r="L383" s="87"/>
      <c r="M383" s="87"/>
      <c r="N383" s="87"/>
      <c r="O383" s="87"/>
      <c r="P383" s="87"/>
      <c r="Q383" s="87"/>
      <c r="R383" s="87"/>
      <c r="S383" s="87"/>
      <c r="T383" s="87"/>
      <c r="U383" s="87"/>
      <c r="V383" s="87"/>
      <c r="W383" s="88"/>
      <c r="X383" s="89">
        <f t="shared" si="34"/>
        <v>0</v>
      </c>
    </row>
    <row r="384" spans="1:24" ht="14.1" customHeight="1">
      <c r="A384" s="79"/>
      <c r="B384" s="80"/>
      <c r="C384" s="81" t="s">
        <v>95</v>
      </c>
      <c r="D384" s="82"/>
      <c r="E384" s="82"/>
      <c r="F384" s="83"/>
      <c r="G384" s="84"/>
      <c r="H384" s="85"/>
      <c r="I384" s="86"/>
      <c r="J384" s="87"/>
      <c r="K384" s="87"/>
      <c r="L384" s="87"/>
      <c r="M384" s="87"/>
      <c r="N384" s="87"/>
      <c r="O384" s="87"/>
      <c r="P384" s="87"/>
      <c r="Q384" s="87"/>
      <c r="R384" s="87"/>
      <c r="S384" s="87"/>
      <c r="T384" s="87"/>
      <c r="U384" s="87"/>
      <c r="V384" s="87"/>
      <c r="W384" s="88"/>
      <c r="X384" s="89">
        <f t="shared" si="34"/>
        <v>0</v>
      </c>
    </row>
    <row r="385" spans="1:24" ht="14.1" customHeight="1">
      <c r="A385" s="79"/>
      <c r="B385" s="80"/>
      <c r="C385" s="81"/>
      <c r="D385" s="82" t="s">
        <v>77</v>
      </c>
      <c r="E385" s="82" t="s">
        <v>49</v>
      </c>
      <c r="F385" s="83">
        <v>100</v>
      </c>
      <c r="G385" s="84" t="s">
        <v>0</v>
      </c>
      <c r="H385" s="85">
        <v>0</v>
      </c>
      <c r="I385" s="86">
        <v>1.3</v>
      </c>
      <c r="J385" s="87">
        <v>1.3</v>
      </c>
      <c r="K385" s="87">
        <v>1.3</v>
      </c>
      <c r="L385" s="87">
        <v>1.3</v>
      </c>
      <c r="M385" s="87">
        <v>2.5</v>
      </c>
      <c r="N385" s="87">
        <v>2.5</v>
      </c>
      <c r="O385" s="87"/>
      <c r="P385" s="87"/>
      <c r="Q385" s="87"/>
      <c r="R385" s="87"/>
      <c r="S385" s="87"/>
      <c r="T385" s="87"/>
      <c r="U385" s="87"/>
      <c r="V385" s="87"/>
      <c r="W385" s="88"/>
      <c r="X385" s="89">
        <f t="shared" si="34"/>
        <v>10.199999999999999</v>
      </c>
    </row>
    <row r="386" spans="1:24" ht="14.1" customHeight="1">
      <c r="A386" s="79"/>
      <c r="B386" s="80"/>
      <c r="C386" s="81"/>
      <c r="D386" s="82"/>
      <c r="E386" s="82"/>
      <c r="F386" s="83"/>
      <c r="G386" s="84" t="s">
        <v>78</v>
      </c>
      <c r="H386" s="85">
        <v>0</v>
      </c>
      <c r="I386" s="86">
        <v>2.5</v>
      </c>
      <c r="J386" s="87">
        <v>2.5</v>
      </c>
      <c r="K386" s="87"/>
      <c r="L386" s="87"/>
      <c r="M386" s="87"/>
      <c r="N386" s="87"/>
      <c r="O386" s="87"/>
      <c r="P386" s="87"/>
      <c r="Q386" s="87"/>
      <c r="R386" s="87"/>
      <c r="S386" s="87"/>
      <c r="T386" s="87"/>
      <c r="U386" s="87"/>
      <c r="V386" s="87"/>
      <c r="W386" s="88"/>
      <c r="X386" s="89">
        <f t="shared" si="34"/>
        <v>5</v>
      </c>
    </row>
    <row r="387" spans="1:24" ht="14.1" customHeight="1">
      <c r="A387" s="79"/>
      <c r="B387" s="80"/>
      <c r="C387" s="81"/>
      <c r="D387" s="82"/>
      <c r="E387" s="82"/>
      <c r="F387" s="83"/>
      <c r="G387" s="84"/>
      <c r="H387" s="85"/>
      <c r="I387" s="86"/>
      <c r="J387" s="87"/>
      <c r="K387" s="87"/>
      <c r="L387" s="87"/>
      <c r="M387" s="87"/>
      <c r="N387" s="87"/>
      <c r="O387" s="87"/>
      <c r="P387" s="87"/>
      <c r="Q387" s="87"/>
      <c r="R387" s="87"/>
      <c r="S387" s="87"/>
      <c r="T387" s="87"/>
      <c r="U387" s="87"/>
      <c r="V387" s="87"/>
      <c r="W387" s="88"/>
      <c r="X387" s="89">
        <f t="shared" si="34"/>
        <v>0</v>
      </c>
    </row>
    <row r="388" spans="1:24" ht="14.1" customHeight="1">
      <c r="A388" s="79"/>
      <c r="B388" s="80"/>
      <c r="C388" s="81"/>
      <c r="D388" s="82"/>
      <c r="E388" s="82"/>
      <c r="F388" s="83"/>
      <c r="G388" s="84"/>
      <c r="H388" s="85"/>
      <c r="I388" s="86"/>
      <c r="J388" s="87"/>
      <c r="K388" s="87"/>
      <c r="L388" s="87"/>
      <c r="M388" s="87"/>
      <c r="N388" s="87"/>
      <c r="O388" s="87"/>
      <c r="P388" s="87"/>
      <c r="Q388" s="87"/>
      <c r="R388" s="87"/>
      <c r="S388" s="87"/>
      <c r="T388" s="87"/>
      <c r="U388" s="87"/>
      <c r="V388" s="87"/>
      <c r="W388" s="88"/>
      <c r="X388" s="89">
        <f t="shared" si="34"/>
        <v>0</v>
      </c>
    </row>
    <row r="389" spans="1:24" ht="14.1" customHeight="1">
      <c r="A389" s="79"/>
      <c r="B389" s="80"/>
      <c r="C389" s="81"/>
      <c r="D389" s="82"/>
      <c r="E389" s="82"/>
      <c r="F389" s="83"/>
      <c r="G389" s="84"/>
      <c r="H389" s="85"/>
      <c r="I389" s="86"/>
      <c r="J389" s="87"/>
      <c r="K389" s="87"/>
      <c r="L389" s="87"/>
      <c r="M389" s="87"/>
      <c r="N389" s="87"/>
      <c r="O389" s="87"/>
      <c r="P389" s="87"/>
      <c r="Q389" s="87"/>
      <c r="R389" s="87"/>
      <c r="S389" s="87"/>
      <c r="T389" s="87"/>
      <c r="U389" s="87"/>
      <c r="V389" s="87"/>
      <c r="W389" s="88"/>
      <c r="X389" s="89">
        <f t="shared" si="34"/>
        <v>0</v>
      </c>
    </row>
    <row r="390" spans="1:24" ht="14.1" customHeight="1">
      <c r="A390" s="79"/>
      <c r="B390" s="80"/>
      <c r="C390" s="81"/>
      <c r="D390" s="82"/>
      <c r="E390" s="82"/>
      <c r="F390" s="83"/>
      <c r="G390" s="84"/>
      <c r="H390" s="85"/>
      <c r="I390" s="86"/>
      <c r="J390" s="87"/>
      <c r="K390" s="87"/>
      <c r="L390" s="87"/>
      <c r="M390" s="87"/>
      <c r="N390" s="87"/>
      <c r="O390" s="87"/>
      <c r="P390" s="87"/>
      <c r="Q390" s="87"/>
      <c r="R390" s="87"/>
      <c r="S390" s="87"/>
      <c r="T390" s="87"/>
      <c r="U390" s="87"/>
      <c r="V390" s="87"/>
      <c r="W390" s="88"/>
      <c r="X390" s="89">
        <f t="shared" si="34"/>
        <v>0</v>
      </c>
    </row>
    <row r="391" spans="1:24" ht="14.1" customHeight="1">
      <c r="A391" s="79"/>
      <c r="B391" s="80"/>
      <c r="C391" s="81"/>
      <c r="D391" s="82"/>
      <c r="E391" s="82"/>
      <c r="F391" s="83"/>
      <c r="G391" s="84"/>
      <c r="H391" s="85"/>
      <c r="I391" s="86"/>
      <c r="J391" s="87"/>
      <c r="K391" s="87"/>
      <c r="L391" s="87"/>
      <c r="M391" s="87"/>
      <c r="N391" s="87"/>
      <c r="O391" s="87"/>
      <c r="P391" s="87"/>
      <c r="Q391" s="87"/>
      <c r="R391" s="87"/>
      <c r="S391" s="87"/>
      <c r="T391" s="87"/>
      <c r="U391" s="87"/>
      <c r="V391" s="87"/>
      <c r="W391" s="88"/>
      <c r="X391" s="89">
        <f t="shared" si="34"/>
        <v>0</v>
      </c>
    </row>
    <row r="392" spans="1:24" ht="14.1" customHeight="1">
      <c r="A392" s="79"/>
      <c r="B392" s="80"/>
      <c r="C392" s="81"/>
      <c r="D392" s="82"/>
      <c r="E392" s="82"/>
      <c r="F392" s="83"/>
      <c r="G392" s="84"/>
      <c r="H392" s="85"/>
      <c r="I392" s="86"/>
      <c r="J392" s="87"/>
      <c r="K392" s="87"/>
      <c r="L392" s="87"/>
      <c r="M392" s="87"/>
      <c r="N392" s="87"/>
      <c r="O392" s="87"/>
      <c r="P392" s="87"/>
      <c r="Q392" s="87"/>
      <c r="R392" s="87"/>
      <c r="S392" s="87"/>
      <c r="T392" s="87"/>
      <c r="U392" s="87"/>
      <c r="V392" s="87"/>
      <c r="W392" s="88"/>
      <c r="X392" s="89">
        <f t="shared" si="34"/>
        <v>0</v>
      </c>
    </row>
    <row r="393" spans="1:24" ht="14.1" customHeight="1">
      <c r="A393" s="79"/>
      <c r="B393" s="80"/>
      <c r="C393" s="81"/>
      <c r="D393" s="82"/>
      <c r="E393" s="82"/>
      <c r="F393" s="83"/>
      <c r="G393" s="84"/>
      <c r="H393" s="85"/>
      <c r="I393" s="86"/>
      <c r="J393" s="87"/>
      <c r="K393" s="87"/>
      <c r="L393" s="87"/>
      <c r="M393" s="87"/>
      <c r="N393" s="87"/>
      <c r="O393" s="87"/>
      <c r="P393" s="87"/>
      <c r="Q393" s="87"/>
      <c r="R393" s="87"/>
      <c r="S393" s="87"/>
      <c r="T393" s="87"/>
      <c r="U393" s="87"/>
      <c r="V393" s="87"/>
      <c r="W393" s="88"/>
      <c r="X393" s="89">
        <f t="shared" si="31"/>
        <v>0</v>
      </c>
    </row>
    <row r="394" spans="1:24" ht="14.1" customHeight="1">
      <c r="A394" s="79"/>
      <c r="B394" s="80"/>
      <c r="C394" s="81"/>
      <c r="D394" s="82"/>
      <c r="E394" s="82"/>
      <c r="F394" s="83"/>
      <c r="G394" s="84"/>
      <c r="H394" s="85"/>
      <c r="I394" s="86"/>
      <c r="J394" s="87"/>
      <c r="K394" s="87"/>
      <c r="L394" s="87"/>
      <c r="M394" s="87"/>
      <c r="N394" s="87"/>
      <c r="O394" s="87"/>
      <c r="P394" s="87"/>
      <c r="Q394" s="87"/>
      <c r="R394" s="87"/>
      <c r="S394" s="87"/>
      <c r="T394" s="87"/>
      <c r="U394" s="87"/>
      <c r="V394" s="87"/>
      <c r="W394" s="88"/>
      <c r="X394" s="89">
        <f t="shared" si="31"/>
        <v>0</v>
      </c>
    </row>
    <row r="395" spans="1:24" ht="14.1" customHeight="1">
      <c r="A395" s="79"/>
      <c r="B395" s="80"/>
      <c r="C395" s="81"/>
      <c r="D395" s="82"/>
      <c r="E395" s="82"/>
      <c r="F395" s="83"/>
      <c r="G395" s="84"/>
      <c r="H395" s="85"/>
      <c r="I395" s="86"/>
      <c r="J395" s="87"/>
      <c r="K395" s="87"/>
      <c r="L395" s="87"/>
      <c r="M395" s="87"/>
      <c r="N395" s="87"/>
      <c r="O395" s="87"/>
      <c r="P395" s="87"/>
      <c r="Q395" s="87"/>
      <c r="R395" s="87"/>
      <c r="S395" s="87"/>
      <c r="T395" s="87"/>
      <c r="U395" s="87"/>
      <c r="V395" s="87"/>
      <c r="W395" s="88"/>
      <c r="X395" s="89">
        <f t="shared" si="31"/>
        <v>0</v>
      </c>
    </row>
    <row r="396" spans="1:24" ht="14.1" customHeight="1">
      <c r="A396" s="79"/>
      <c r="B396" s="80"/>
      <c r="C396" s="81"/>
      <c r="D396" s="82"/>
      <c r="E396" s="82"/>
      <c r="F396" s="83"/>
      <c r="G396" s="84"/>
      <c r="H396" s="85"/>
      <c r="I396" s="86"/>
      <c r="J396" s="87"/>
      <c r="K396" s="87"/>
      <c r="L396" s="87"/>
      <c r="M396" s="87"/>
      <c r="N396" s="87"/>
      <c r="O396" s="87"/>
      <c r="P396" s="87"/>
      <c r="Q396" s="87"/>
      <c r="R396" s="87"/>
      <c r="S396" s="87"/>
      <c r="T396" s="87"/>
      <c r="U396" s="87"/>
      <c r="V396" s="87"/>
      <c r="W396" s="88"/>
      <c r="X396" s="89">
        <f t="shared" si="31"/>
        <v>0</v>
      </c>
    </row>
    <row r="397" spans="1:24" ht="14.1" customHeight="1">
      <c r="A397" s="79"/>
      <c r="B397" s="80"/>
      <c r="C397" s="81"/>
      <c r="D397" s="82"/>
      <c r="E397" s="82"/>
      <c r="F397" s="83"/>
      <c r="G397" s="84"/>
      <c r="H397" s="85"/>
      <c r="I397" s="86"/>
      <c r="J397" s="87"/>
      <c r="K397" s="87"/>
      <c r="L397" s="87"/>
      <c r="M397" s="87"/>
      <c r="N397" s="87"/>
      <c r="O397" s="87"/>
      <c r="P397" s="87"/>
      <c r="Q397" s="87"/>
      <c r="R397" s="87"/>
      <c r="S397" s="87"/>
      <c r="T397" s="87"/>
      <c r="U397" s="87"/>
      <c r="V397" s="87"/>
      <c r="W397" s="88"/>
      <c r="X397" s="89">
        <f t="shared" si="31"/>
        <v>0</v>
      </c>
    </row>
    <row r="398" spans="1:24" ht="14.1" customHeight="1">
      <c r="A398" s="79"/>
      <c r="B398" s="80"/>
      <c r="C398" s="81"/>
      <c r="D398" s="82"/>
      <c r="E398" s="82"/>
      <c r="F398" s="83"/>
      <c r="G398" s="84"/>
      <c r="H398" s="85"/>
      <c r="I398" s="86"/>
      <c r="J398" s="87"/>
      <c r="K398" s="87"/>
      <c r="L398" s="87"/>
      <c r="M398" s="87"/>
      <c r="N398" s="87"/>
      <c r="O398" s="87"/>
      <c r="P398" s="87"/>
      <c r="Q398" s="87"/>
      <c r="R398" s="87"/>
      <c r="S398" s="87"/>
      <c r="T398" s="87"/>
      <c r="U398" s="87"/>
      <c r="V398" s="87"/>
      <c r="W398" s="88"/>
      <c r="X398" s="89">
        <f t="shared" ref="X398:X400" si="35">SUM(I398:W398)</f>
        <v>0</v>
      </c>
    </row>
    <row r="399" spans="1:24" ht="14.1" customHeight="1">
      <c r="A399" s="79"/>
      <c r="B399" s="80"/>
      <c r="C399" s="81"/>
      <c r="D399" s="82"/>
      <c r="E399" s="82"/>
      <c r="F399" s="83"/>
      <c r="G399" s="84"/>
      <c r="H399" s="85"/>
      <c r="I399" s="86"/>
      <c r="J399" s="87"/>
      <c r="K399" s="87"/>
      <c r="L399" s="87"/>
      <c r="M399" s="87"/>
      <c r="N399" s="87"/>
      <c r="O399" s="87"/>
      <c r="P399" s="87"/>
      <c r="Q399" s="87"/>
      <c r="R399" s="87"/>
      <c r="S399" s="87"/>
      <c r="T399" s="87"/>
      <c r="U399" s="87"/>
      <c r="V399" s="87"/>
      <c r="W399" s="88"/>
      <c r="X399" s="89">
        <f t="shared" si="35"/>
        <v>0</v>
      </c>
    </row>
    <row r="400" spans="1:24" ht="14.1" customHeight="1">
      <c r="A400" s="79"/>
      <c r="B400" s="80"/>
      <c r="C400" s="81"/>
      <c r="D400" s="82"/>
      <c r="E400" s="82"/>
      <c r="F400" s="83"/>
      <c r="G400" s="84"/>
      <c r="H400" s="85"/>
      <c r="I400" s="86"/>
      <c r="J400" s="87"/>
      <c r="K400" s="87"/>
      <c r="L400" s="87"/>
      <c r="M400" s="87"/>
      <c r="N400" s="87"/>
      <c r="O400" s="87"/>
      <c r="P400" s="87"/>
      <c r="Q400" s="87"/>
      <c r="R400" s="87"/>
      <c r="S400" s="87"/>
      <c r="T400" s="87"/>
      <c r="U400" s="87"/>
      <c r="V400" s="87"/>
      <c r="W400" s="88"/>
      <c r="X400" s="89">
        <f t="shared" si="35"/>
        <v>0</v>
      </c>
    </row>
    <row r="401" spans="1:24" ht="14.1" customHeight="1">
      <c r="A401" s="79" t="s">
        <v>52</v>
      </c>
      <c r="B401" s="80"/>
      <c r="C401" s="81"/>
      <c r="D401" s="82"/>
      <c r="E401" s="82"/>
      <c r="F401" s="83"/>
      <c r="G401" s="84"/>
      <c r="H401" s="85"/>
      <c r="I401" s="86"/>
      <c r="J401" s="87"/>
      <c r="K401" s="87"/>
      <c r="L401" s="87"/>
      <c r="M401" s="87"/>
      <c r="N401" s="87"/>
      <c r="O401" s="87"/>
      <c r="P401" s="87"/>
      <c r="Q401" s="87"/>
      <c r="R401" s="87"/>
      <c r="S401" s="87"/>
      <c r="T401" s="87"/>
      <c r="U401" s="87"/>
      <c r="V401" s="87"/>
      <c r="W401" s="88"/>
      <c r="X401" s="89">
        <f t="shared" ref="X401:X411" si="36">SUM(I401:W401)</f>
        <v>0</v>
      </c>
    </row>
    <row r="402" spans="1:24" ht="14.1" customHeight="1">
      <c r="A402" s="79"/>
      <c r="B402" s="80" t="s">
        <v>52</v>
      </c>
      <c r="C402" s="81"/>
      <c r="D402" s="82"/>
      <c r="E402" s="82"/>
      <c r="F402" s="83"/>
      <c r="G402" s="84"/>
      <c r="H402" s="85"/>
      <c r="I402" s="86"/>
      <c r="J402" s="87"/>
      <c r="K402" s="87"/>
      <c r="L402" s="87"/>
      <c r="M402" s="87"/>
      <c r="N402" s="87"/>
      <c r="O402" s="87"/>
      <c r="P402" s="87"/>
      <c r="Q402" s="87"/>
      <c r="R402" s="87"/>
      <c r="S402" s="87"/>
      <c r="T402" s="87"/>
      <c r="U402" s="87"/>
      <c r="V402" s="87"/>
      <c r="W402" s="88"/>
      <c r="X402" s="89">
        <f t="shared" si="36"/>
        <v>0</v>
      </c>
    </row>
    <row r="403" spans="1:24" ht="14.1" customHeight="1">
      <c r="A403" s="79"/>
      <c r="B403" s="80"/>
      <c r="C403" s="81" t="s">
        <v>94</v>
      </c>
      <c r="D403" s="82"/>
      <c r="E403" s="82"/>
      <c r="F403" s="83"/>
      <c r="G403" s="84"/>
      <c r="H403" s="85"/>
      <c r="I403" s="86"/>
      <c r="J403" s="87"/>
      <c r="K403" s="87"/>
      <c r="L403" s="87"/>
      <c r="M403" s="87"/>
      <c r="N403" s="87"/>
      <c r="O403" s="87"/>
      <c r="P403" s="87"/>
      <c r="Q403" s="87"/>
      <c r="R403" s="87"/>
      <c r="S403" s="87"/>
      <c r="T403" s="87"/>
      <c r="U403" s="87"/>
      <c r="V403" s="87"/>
      <c r="W403" s="88"/>
      <c r="X403" s="89">
        <f t="shared" si="36"/>
        <v>0</v>
      </c>
    </row>
    <row r="404" spans="1:24" ht="14.1" customHeight="1">
      <c r="A404" s="79"/>
      <c r="B404" s="80"/>
      <c r="C404" s="81"/>
      <c r="D404" s="82" t="s">
        <v>53</v>
      </c>
      <c r="E404" s="82" t="s">
        <v>54</v>
      </c>
      <c r="F404" s="83">
        <v>0</v>
      </c>
      <c r="G404" s="84">
        <v>0</v>
      </c>
      <c r="H404" s="85">
        <v>0</v>
      </c>
      <c r="I404" s="86">
        <v>2</v>
      </c>
      <c r="J404" s="87"/>
      <c r="K404" s="87"/>
      <c r="L404" s="87"/>
      <c r="M404" s="87"/>
      <c r="N404" s="87"/>
      <c r="O404" s="87"/>
      <c r="P404" s="87"/>
      <c r="Q404" s="87"/>
      <c r="R404" s="87"/>
      <c r="S404" s="87"/>
      <c r="T404" s="87"/>
      <c r="U404" s="87"/>
      <c r="V404" s="87"/>
      <c r="W404" s="88"/>
      <c r="X404" s="89">
        <f t="shared" si="36"/>
        <v>2</v>
      </c>
    </row>
    <row r="405" spans="1:24" ht="14.1" customHeight="1">
      <c r="A405" s="79"/>
      <c r="B405" s="80"/>
      <c r="C405" s="81"/>
      <c r="D405" s="82"/>
      <c r="E405" s="82" t="s">
        <v>55</v>
      </c>
      <c r="F405" s="83">
        <v>0</v>
      </c>
      <c r="G405" s="84">
        <v>0</v>
      </c>
      <c r="H405" s="85">
        <v>0</v>
      </c>
      <c r="I405" s="86">
        <v>1</v>
      </c>
      <c r="J405" s="87"/>
      <c r="K405" s="87"/>
      <c r="L405" s="87"/>
      <c r="M405" s="87"/>
      <c r="N405" s="87"/>
      <c r="O405" s="87"/>
      <c r="P405" s="87"/>
      <c r="Q405" s="87"/>
      <c r="R405" s="87"/>
      <c r="S405" s="87"/>
      <c r="T405" s="87"/>
      <c r="U405" s="87"/>
      <c r="V405" s="87"/>
      <c r="W405" s="88"/>
      <c r="X405" s="89">
        <f t="shared" si="36"/>
        <v>1</v>
      </c>
    </row>
    <row r="406" spans="1:24" ht="14.1" customHeight="1">
      <c r="A406" s="79"/>
      <c r="B406" s="80"/>
      <c r="C406" s="81"/>
      <c r="D406" s="82"/>
      <c r="E406" s="82"/>
      <c r="F406" s="83"/>
      <c r="G406" s="84"/>
      <c r="H406" s="85"/>
      <c r="I406" s="86"/>
      <c r="J406" s="87"/>
      <c r="K406" s="87"/>
      <c r="L406" s="87"/>
      <c r="M406" s="87"/>
      <c r="N406" s="87"/>
      <c r="O406" s="87"/>
      <c r="P406" s="87"/>
      <c r="Q406" s="87"/>
      <c r="R406" s="87"/>
      <c r="S406" s="87"/>
      <c r="T406" s="87"/>
      <c r="U406" s="87"/>
      <c r="V406" s="87"/>
      <c r="W406" s="88"/>
      <c r="X406" s="89">
        <f t="shared" si="36"/>
        <v>0</v>
      </c>
    </row>
    <row r="407" spans="1:24" ht="14.1" customHeight="1">
      <c r="A407" s="79"/>
      <c r="B407" s="80"/>
      <c r="C407" s="81"/>
      <c r="D407" s="82"/>
      <c r="E407" s="82"/>
      <c r="F407" s="83"/>
      <c r="G407" s="84"/>
      <c r="H407" s="85"/>
      <c r="I407" s="86"/>
      <c r="J407" s="87"/>
      <c r="K407" s="87"/>
      <c r="L407" s="87"/>
      <c r="M407" s="87"/>
      <c r="N407" s="87"/>
      <c r="O407" s="87"/>
      <c r="P407" s="87"/>
      <c r="Q407" s="87"/>
      <c r="R407" s="87"/>
      <c r="S407" s="87"/>
      <c r="T407" s="87"/>
      <c r="U407" s="87"/>
      <c r="V407" s="87"/>
      <c r="W407" s="88"/>
      <c r="X407" s="89">
        <f t="shared" si="36"/>
        <v>0</v>
      </c>
    </row>
    <row r="408" spans="1:24" ht="14.1" customHeight="1">
      <c r="A408" s="79"/>
      <c r="B408" s="80"/>
      <c r="C408" s="81"/>
      <c r="D408" s="82" t="s">
        <v>48</v>
      </c>
      <c r="E408" s="82" t="s">
        <v>49</v>
      </c>
      <c r="F408" s="83">
        <v>20</v>
      </c>
      <c r="G408" s="84" t="s">
        <v>0</v>
      </c>
      <c r="H408" s="85">
        <v>0</v>
      </c>
      <c r="I408" s="86">
        <v>0.1</v>
      </c>
      <c r="J408" s="87">
        <v>0.2</v>
      </c>
      <c r="K408" s="87">
        <v>0.3</v>
      </c>
      <c r="L408" s="87"/>
      <c r="M408" s="87"/>
      <c r="N408" s="87"/>
      <c r="O408" s="87"/>
      <c r="P408" s="87"/>
      <c r="Q408" s="87"/>
      <c r="R408" s="87"/>
      <c r="S408" s="87"/>
      <c r="T408" s="87"/>
      <c r="U408" s="87"/>
      <c r="V408" s="87"/>
      <c r="W408" s="88"/>
      <c r="X408" s="89">
        <f t="shared" si="36"/>
        <v>0.60000000000000009</v>
      </c>
    </row>
    <row r="409" spans="1:24" ht="14.1" customHeight="1">
      <c r="A409" s="79"/>
      <c r="B409" s="80"/>
      <c r="C409" s="81"/>
      <c r="D409" s="82"/>
      <c r="E409" s="82"/>
      <c r="F409" s="83"/>
      <c r="G409" s="84"/>
      <c r="H409" s="85"/>
      <c r="I409" s="86"/>
      <c r="J409" s="87"/>
      <c r="K409" s="87"/>
      <c r="L409" s="87"/>
      <c r="M409" s="87"/>
      <c r="N409" s="87"/>
      <c r="O409" s="87"/>
      <c r="P409" s="87"/>
      <c r="Q409" s="87"/>
      <c r="R409" s="87"/>
      <c r="S409" s="87"/>
      <c r="T409" s="87"/>
      <c r="U409" s="87"/>
      <c r="V409" s="87"/>
      <c r="W409" s="88"/>
      <c r="X409" s="89">
        <f t="shared" si="36"/>
        <v>0</v>
      </c>
    </row>
    <row r="410" spans="1:24" ht="14.1" customHeight="1">
      <c r="A410" s="79"/>
      <c r="B410" s="80"/>
      <c r="C410" s="81"/>
      <c r="D410" s="82"/>
      <c r="E410" s="82"/>
      <c r="F410" s="83"/>
      <c r="G410" s="84"/>
      <c r="H410" s="85"/>
      <c r="I410" s="86"/>
      <c r="J410" s="87"/>
      <c r="K410" s="87"/>
      <c r="L410" s="87"/>
      <c r="M410" s="87"/>
      <c r="N410" s="87"/>
      <c r="O410" s="87"/>
      <c r="P410" s="87"/>
      <c r="Q410" s="87"/>
      <c r="R410" s="87"/>
      <c r="S410" s="87"/>
      <c r="T410" s="87"/>
      <c r="U410" s="87"/>
      <c r="V410" s="87"/>
      <c r="W410" s="88"/>
      <c r="X410" s="89">
        <f t="shared" si="36"/>
        <v>0</v>
      </c>
    </row>
    <row r="411" spans="1:24" ht="14.1" customHeight="1">
      <c r="A411" s="79"/>
      <c r="B411" s="80"/>
      <c r="C411" s="81"/>
      <c r="D411" s="82"/>
      <c r="E411" s="82"/>
      <c r="F411" s="83"/>
      <c r="G411" s="84"/>
      <c r="H411" s="85"/>
      <c r="I411" s="86"/>
      <c r="J411" s="87"/>
      <c r="K411" s="87"/>
      <c r="L411" s="87"/>
      <c r="M411" s="87"/>
      <c r="N411" s="87"/>
      <c r="O411" s="87"/>
      <c r="P411" s="87"/>
      <c r="Q411" s="87"/>
      <c r="R411" s="87"/>
      <c r="S411" s="87"/>
      <c r="T411" s="87"/>
      <c r="U411" s="87"/>
      <c r="V411" s="87"/>
      <c r="W411" s="88"/>
      <c r="X411" s="89">
        <f t="shared" si="36"/>
        <v>0</v>
      </c>
    </row>
    <row r="412" spans="1:24" ht="14.1" customHeight="1">
      <c r="A412" s="79" t="s">
        <v>52</v>
      </c>
      <c r="B412" s="80"/>
      <c r="C412" s="81"/>
      <c r="D412" s="82"/>
      <c r="E412" s="82"/>
      <c r="F412" s="83"/>
      <c r="G412" s="84"/>
      <c r="H412" s="85"/>
      <c r="I412" s="86"/>
      <c r="J412" s="87"/>
      <c r="K412" s="87"/>
      <c r="L412" s="87"/>
      <c r="M412" s="87"/>
      <c r="N412" s="87"/>
      <c r="O412" s="87"/>
      <c r="P412" s="87"/>
      <c r="Q412" s="87"/>
      <c r="R412" s="87"/>
      <c r="S412" s="87"/>
      <c r="T412" s="87"/>
      <c r="U412" s="87"/>
      <c r="V412" s="87"/>
      <c r="W412" s="88"/>
      <c r="X412" s="89">
        <f t="shared" ref="X412:X413" si="37">SUM(I412:W412)</f>
        <v>0</v>
      </c>
    </row>
    <row r="413" spans="1:24" ht="14.1" customHeight="1">
      <c r="A413" s="79"/>
      <c r="B413" s="80" t="s">
        <v>52</v>
      </c>
      <c r="C413" s="81"/>
      <c r="D413" s="82"/>
      <c r="E413" s="82"/>
      <c r="F413" s="83"/>
      <c r="G413" s="84"/>
      <c r="H413" s="85"/>
      <c r="I413" s="86"/>
      <c r="J413" s="87"/>
      <c r="K413" s="87"/>
      <c r="L413" s="87"/>
      <c r="M413" s="87"/>
      <c r="N413" s="87"/>
      <c r="O413" s="87"/>
      <c r="P413" s="87"/>
      <c r="Q413" s="87"/>
      <c r="R413" s="87"/>
      <c r="S413" s="87"/>
      <c r="T413" s="87"/>
      <c r="U413" s="87"/>
      <c r="V413" s="87"/>
      <c r="W413" s="88"/>
      <c r="X413" s="89">
        <f t="shared" si="37"/>
        <v>0</v>
      </c>
    </row>
    <row r="414" spans="1:24" ht="14.1" customHeight="1">
      <c r="A414" s="79"/>
      <c r="B414" s="80"/>
      <c r="C414" s="81" t="s">
        <v>95</v>
      </c>
      <c r="D414" s="82"/>
      <c r="E414" s="82"/>
      <c r="F414" s="83"/>
      <c r="G414" s="84"/>
      <c r="H414" s="85"/>
      <c r="I414" s="86"/>
      <c r="J414" s="87"/>
      <c r="K414" s="87"/>
      <c r="L414" s="87"/>
      <c r="M414" s="87"/>
      <c r="N414" s="87"/>
      <c r="O414" s="87"/>
      <c r="P414" s="87"/>
      <c r="Q414" s="87"/>
      <c r="R414" s="87"/>
      <c r="S414" s="87"/>
      <c r="T414" s="87"/>
      <c r="U414" s="87"/>
      <c r="V414" s="87"/>
      <c r="W414" s="88"/>
      <c r="X414" s="89">
        <f t="shared" ref="X414:X433" si="38">SUM(I414:W414)</f>
        <v>0</v>
      </c>
    </row>
    <row r="415" spans="1:24" ht="14.1" customHeight="1">
      <c r="A415" s="79"/>
      <c r="B415" s="80"/>
      <c r="C415" s="81"/>
      <c r="D415" s="82" t="s">
        <v>53</v>
      </c>
      <c r="E415" s="82" t="s">
        <v>55</v>
      </c>
      <c r="F415" s="83">
        <v>0</v>
      </c>
      <c r="G415" s="84">
        <v>0</v>
      </c>
      <c r="H415" s="85">
        <v>0</v>
      </c>
      <c r="I415" s="86">
        <v>3</v>
      </c>
      <c r="J415" s="87">
        <v>3</v>
      </c>
      <c r="K415" s="87"/>
      <c r="L415" s="87"/>
      <c r="M415" s="87"/>
      <c r="N415" s="87"/>
      <c r="O415" s="87"/>
      <c r="P415" s="87"/>
      <c r="Q415" s="87"/>
      <c r="R415" s="87"/>
      <c r="S415" s="87"/>
      <c r="T415" s="87"/>
      <c r="U415" s="87"/>
      <c r="V415" s="87"/>
      <c r="W415" s="88"/>
      <c r="X415" s="89">
        <f t="shared" si="38"/>
        <v>6</v>
      </c>
    </row>
    <row r="416" spans="1:24" ht="14.1" customHeight="1">
      <c r="A416" s="79"/>
      <c r="B416" s="80"/>
      <c r="C416" s="81"/>
      <c r="D416" s="82"/>
      <c r="E416" s="82"/>
      <c r="F416" s="83"/>
      <c r="G416" s="84"/>
      <c r="H416" s="85"/>
      <c r="I416" s="86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  <c r="W416" s="88"/>
      <c r="X416" s="89">
        <f t="shared" si="38"/>
        <v>0</v>
      </c>
    </row>
    <row r="417" spans="1:24" ht="14.1" customHeight="1">
      <c r="A417" s="79"/>
      <c r="B417" s="80"/>
      <c r="C417" s="81"/>
      <c r="D417" s="82"/>
      <c r="E417" s="82"/>
      <c r="F417" s="83"/>
      <c r="G417" s="84"/>
      <c r="H417" s="85"/>
      <c r="I417" s="86"/>
      <c r="J417" s="87"/>
      <c r="K417" s="87"/>
      <c r="L417" s="87"/>
      <c r="M417" s="87"/>
      <c r="N417" s="87"/>
      <c r="O417" s="87"/>
      <c r="P417" s="87"/>
      <c r="Q417" s="87"/>
      <c r="R417" s="87"/>
      <c r="S417" s="87"/>
      <c r="T417" s="87"/>
      <c r="U417" s="87"/>
      <c r="V417" s="87"/>
      <c r="W417" s="88"/>
      <c r="X417" s="89">
        <f t="shared" si="38"/>
        <v>0</v>
      </c>
    </row>
    <row r="418" spans="1:24" ht="14.1" customHeight="1">
      <c r="A418" s="79"/>
      <c r="B418" s="80"/>
      <c r="C418" s="81"/>
      <c r="D418" s="82"/>
      <c r="E418" s="82"/>
      <c r="F418" s="83"/>
      <c r="G418" s="84"/>
      <c r="H418" s="85"/>
      <c r="I418" s="86"/>
      <c r="J418" s="87"/>
      <c r="K418" s="87"/>
      <c r="L418" s="87"/>
      <c r="M418" s="87"/>
      <c r="N418" s="87"/>
      <c r="O418" s="87"/>
      <c r="P418" s="87"/>
      <c r="Q418" s="87"/>
      <c r="R418" s="87"/>
      <c r="S418" s="87"/>
      <c r="T418" s="87"/>
      <c r="U418" s="87"/>
      <c r="V418" s="87"/>
      <c r="W418" s="88"/>
      <c r="X418" s="89">
        <f t="shared" si="38"/>
        <v>0</v>
      </c>
    </row>
    <row r="419" spans="1:24" ht="14.1" customHeight="1">
      <c r="A419" s="79" t="s">
        <v>52</v>
      </c>
      <c r="B419" s="80"/>
      <c r="C419" s="81"/>
      <c r="D419" s="82"/>
      <c r="E419" s="82"/>
      <c r="F419" s="83"/>
      <c r="G419" s="84"/>
      <c r="H419" s="85"/>
      <c r="I419" s="86"/>
      <c r="J419" s="87"/>
      <c r="K419" s="87"/>
      <c r="L419" s="87"/>
      <c r="M419" s="87"/>
      <c r="N419" s="87"/>
      <c r="O419" s="87"/>
      <c r="P419" s="87"/>
      <c r="Q419" s="87"/>
      <c r="R419" s="87"/>
      <c r="S419" s="87"/>
      <c r="T419" s="87"/>
      <c r="U419" s="87"/>
      <c r="V419" s="87"/>
      <c r="W419" s="88"/>
      <c r="X419" s="89">
        <f t="shared" si="38"/>
        <v>0</v>
      </c>
    </row>
    <row r="420" spans="1:24" ht="14.1" customHeight="1">
      <c r="A420" s="79"/>
      <c r="B420" s="80" t="s">
        <v>52</v>
      </c>
      <c r="C420" s="81"/>
      <c r="D420" s="82"/>
      <c r="E420" s="82"/>
      <c r="F420" s="83"/>
      <c r="G420" s="84"/>
      <c r="H420" s="85"/>
      <c r="I420" s="86"/>
      <c r="J420" s="87"/>
      <c r="K420" s="87"/>
      <c r="L420" s="87"/>
      <c r="M420" s="87"/>
      <c r="N420" s="87"/>
      <c r="O420" s="87"/>
      <c r="P420" s="87"/>
      <c r="Q420" s="87"/>
      <c r="R420" s="87"/>
      <c r="S420" s="87"/>
      <c r="T420" s="87"/>
      <c r="U420" s="87"/>
      <c r="V420" s="87"/>
      <c r="W420" s="88"/>
      <c r="X420" s="89">
        <f t="shared" si="38"/>
        <v>0</v>
      </c>
    </row>
    <row r="421" spans="1:24" ht="14.1" customHeight="1">
      <c r="A421" s="79"/>
      <c r="B421" s="80"/>
      <c r="C421" s="81" t="s">
        <v>96</v>
      </c>
      <c r="D421" s="82"/>
      <c r="E421" s="82"/>
      <c r="F421" s="83"/>
      <c r="G421" s="84"/>
      <c r="H421" s="85"/>
      <c r="I421" s="86"/>
      <c r="J421" s="87"/>
      <c r="K421" s="87"/>
      <c r="L421" s="87"/>
      <c r="M421" s="87"/>
      <c r="N421" s="87"/>
      <c r="O421" s="87"/>
      <c r="P421" s="87"/>
      <c r="Q421" s="87"/>
      <c r="R421" s="87"/>
      <c r="S421" s="87"/>
      <c r="T421" s="87"/>
      <c r="U421" s="87"/>
      <c r="V421" s="87"/>
      <c r="W421" s="88"/>
      <c r="X421" s="89">
        <f t="shared" si="38"/>
        <v>0</v>
      </c>
    </row>
    <row r="422" spans="1:24" ht="14.1" customHeight="1">
      <c r="A422" s="79"/>
      <c r="B422" s="80"/>
      <c r="C422" s="81"/>
      <c r="D422" s="82" t="s">
        <v>53</v>
      </c>
      <c r="E422" s="82" t="s">
        <v>55</v>
      </c>
      <c r="F422" s="83">
        <v>0</v>
      </c>
      <c r="G422" s="84">
        <v>0</v>
      </c>
      <c r="H422" s="85">
        <v>0</v>
      </c>
      <c r="I422" s="86">
        <v>1</v>
      </c>
      <c r="J422" s="87">
        <v>1</v>
      </c>
      <c r="K422" s="87">
        <v>2</v>
      </c>
      <c r="L422" s="87">
        <v>2</v>
      </c>
      <c r="M422" s="87">
        <v>1</v>
      </c>
      <c r="N422" s="87">
        <v>1</v>
      </c>
      <c r="O422" s="87"/>
      <c r="P422" s="87"/>
      <c r="Q422" s="87"/>
      <c r="R422" s="87"/>
      <c r="S422" s="87"/>
      <c r="T422" s="87"/>
      <c r="U422" s="87"/>
      <c r="V422" s="87"/>
      <c r="W422" s="88"/>
      <c r="X422" s="89">
        <f t="shared" si="38"/>
        <v>8</v>
      </c>
    </row>
    <row r="423" spans="1:24" ht="14.1" customHeight="1">
      <c r="A423" s="79"/>
      <c r="B423" s="80"/>
      <c r="C423" s="81"/>
      <c r="D423" s="82"/>
      <c r="E423" s="82" t="s">
        <v>56</v>
      </c>
      <c r="F423" s="83">
        <v>0</v>
      </c>
      <c r="G423" s="84">
        <v>0</v>
      </c>
      <c r="H423" s="85">
        <v>0</v>
      </c>
      <c r="I423" s="86">
        <v>1</v>
      </c>
      <c r="J423" s="87"/>
      <c r="K423" s="87"/>
      <c r="L423" s="87"/>
      <c r="M423" s="87"/>
      <c r="N423" s="87"/>
      <c r="O423" s="87"/>
      <c r="P423" s="87"/>
      <c r="Q423" s="87"/>
      <c r="R423" s="87"/>
      <c r="S423" s="87"/>
      <c r="T423" s="87"/>
      <c r="U423" s="87"/>
      <c r="V423" s="87"/>
      <c r="W423" s="88"/>
      <c r="X423" s="89">
        <f t="shared" si="38"/>
        <v>1</v>
      </c>
    </row>
    <row r="424" spans="1:24" ht="14.1" customHeight="1">
      <c r="A424" s="79"/>
      <c r="B424" s="80"/>
      <c r="C424" s="81"/>
      <c r="D424" s="82"/>
      <c r="E424" s="82" t="s">
        <v>57</v>
      </c>
      <c r="F424" s="83">
        <v>0</v>
      </c>
      <c r="G424" s="84">
        <v>0</v>
      </c>
      <c r="H424" s="85">
        <v>0</v>
      </c>
      <c r="I424" s="86">
        <v>1</v>
      </c>
      <c r="J424" s="87"/>
      <c r="K424" s="87"/>
      <c r="L424" s="87"/>
      <c r="M424" s="87"/>
      <c r="N424" s="87"/>
      <c r="O424" s="87"/>
      <c r="P424" s="87"/>
      <c r="Q424" s="87"/>
      <c r="R424" s="87"/>
      <c r="S424" s="87"/>
      <c r="T424" s="87"/>
      <c r="U424" s="87"/>
      <c r="V424" s="87"/>
      <c r="W424" s="88"/>
      <c r="X424" s="89">
        <f t="shared" si="38"/>
        <v>1</v>
      </c>
    </row>
    <row r="425" spans="1:24" ht="14.1" customHeight="1">
      <c r="A425" s="79"/>
      <c r="B425" s="80"/>
      <c r="C425" s="81"/>
      <c r="D425" s="82"/>
      <c r="E425" s="82" t="s">
        <v>58</v>
      </c>
      <c r="F425" s="83">
        <v>0</v>
      </c>
      <c r="G425" s="84">
        <v>0</v>
      </c>
      <c r="H425" s="85">
        <v>0</v>
      </c>
      <c r="I425" s="86">
        <v>1</v>
      </c>
      <c r="J425" s="87"/>
      <c r="K425" s="87"/>
      <c r="L425" s="87"/>
      <c r="M425" s="87"/>
      <c r="N425" s="87"/>
      <c r="O425" s="87"/>
      <c r="P425" s="87"/>
      <c r="Q425" s="87"/>
      <c r="R425" s="87"/>
      <c r="S425" s="87"/>
      <c r="T425" s="87"/>
      <c r="U425" s="87"/>
      <c r="V425" s="87"/>
      <c r="W425" s="88"/>
      <c r="X425" s="89">
        <f t="shared" si="38"/>
        <v>1</v>
      </c>
    </row>
    <row r="426" spans="1:24" ht="14.1" customHeight="1">
      <c r="A426" s="79"/>
      <c r="B426" s="80"/>
      <c r="C426" s="81"/>
      <c r="D426" s="82"/>
      <c r="E426" s="82"/>
      <c r="F426" s="83"/>
      <c r="G426" s="84"/>
      <c r="H426" s="85"/>
      <c r="I426" s="86"/>
      <c r="J426" s="87"/>
      <c r="K426" s="87"/>
      <c r="L426" s="87"/>
      <c r="M426" s="87"/>
      <c r="N426" s="87"/>
      <c r="O426" s="87"/>
      <c r="P426" s="87"/>
      <c r="Q426" s="87"/>
      <c r="R426" s="87"/>
      <c r="S426" s="87"/>
      <c r="T426" s="87"/>
      <c r="U426" s="87"/>
      <c r="V426" s="87"/>
      <c r="W426" s="88"/>
      <c r="X426" s="89">
        <f t="shared" si="38"/>
        <v>0</v>
      </c>
    </row>
    <row r="427" spans="1:24" ht="14.1" customHeight="1">
      <c r="A427" s="79"/>
      <c r="B427" s="80"/>
      <c r="C427" s="81"/>
      <c r="D427" s="82"/>
      <c r="E427" s="82"/>
      <c r="F427" s="83"/>
      <c r="G427" s="84"/>
      <c r="H427" s="85"/>
      <c r="I427" s="86"/>
      <c r="J427" s="87"/>
      <c r="K427" s="87"/>
      <c r="L427" s="87"/>
      <c r="M427" s="87"/>
      <c r="N427" s="87"/>
      <c r="O427" s="87"/>
      <c r="P427" s="87"/>
      <c r="Q427" s="87"/>
      <c r="R427" s="87"/>
      <c r="S427" s="87"/>
      <c r="T427" s="87"/>
      <c r="U427" s="87"/>
      <c r="V427" s="87"/>
      <c r="W427" s="88"/>
      <c r="X427" s="89">
        <f t="shared" si="38"/>
        <v>0</v>
      </c>
    </row>
    <row r="428" spans="1:24" ht="14.1" customHeight="1">
      <c r="A428" s="79"/>
      <c r="B428" s="80"/>
      <c r="C428" s="81"/>
      <c r="D428" s="82" t="s">
        <v>48</v>
      </c>
      <c r="E428" s="82" t="s">
        <v>49</v>
      </c>
      <c r="F428" s="83">
        <v>20</v>
      </c>
      <c r="G428" s="84" t="s">
        <v>0</v>
      </c>
      <c r="H428" s="85">
        <v>0</v>
      </c>
      <c r="I428" s="86">
        <v>0.3</v>
      </c>
      <c r="J428" s="87">
        <v>0.5</v>
      </c>
      <c r="K428" s="87">
        <v>0.2</v>
      </c>
      <c r="L428" s="87">
        <v>0.1</v>
      </c>
      <c r="M428" s="87">
        <v>0.2</v>
      </c>
      <c r="N428" s="87">
        <v>0.2</v>
      </c>
      <c r="O428" s="87">
        <v>1</v>
      </c>
      <c r="P428" s="87">
        <v>0.4</v>
      </c>
      <c r="Q428" s="87">
        <v>0.5</v>
      </c>
      <c r="R428" s="87">
        <v>0.3</v>
      </c>
      <c r="S428" s="87">
        <v>0.3</v>
      </c>
      <c r="T428" s="87">
        <v>0.5</v>
      </c>
      <c r="U428" s="87">
        <v>0.5</v>
      </c>
      <c r="V428" s="87">
        <v>0.3</v>
      </c>
      <c r="W428" s="88"/>
      <c r="X428" s="89">
        <f t="shared" si="38"/>
        <v>5.3</v>
      </c>
    </row>
    <row r="429" spans="1:24" ht="14.1" customHeight="1">
      <c r="A429" s="79"/>
      <c r="B429" s="80"/>
      <c r="C429" s="81"/>
      <c r="D429" s="82"/>
      <c r="E429" s="82"/>
      <c r="F429" s="83"/>
      <c r="G429" s="84"/>
      <c r="H429" s="85"/>
      <c r="I429" s="86"/>
      <c r="J429" s="87"/>
      <c r="K429" s="87"/>
      <c r="L429" s="87"/>
      <c r="M429" s="87"/>
      <c r="N429" s="87"/>
      <c r="O429" s="87"/>
      <c r="P429" s="87"/>
      <c r="Q429" s="87"/>
      <c r="R429" s="87"/>
      <c r="S429" s="87"/>
      <c r="T429" s="87"/>
      <c r="U429" s="87"/>
      <c r="V429" s="87"/>
      <c r="W429" s="88"/>
      <c r="X429" s="89">
        <f t="shared" si="38"/>
        <v>0</v>
      </c>
    </row>
    <row r="430" spans="1:24" ht="14.1" customHeight="1">
      <c r="A430" s="79"/>
      <c r="B430" s="80"/>
      <c r="C430" s="81"/>
      <c r="D430" s="82"/>
      <c r="E430" s="82"/>
      <c r="F430" s="83"/>
      <c r="G430" s="84"/>
      <c r="H430" s="85"/>
      <c r="I430" s="86"/>
      <c r="J430" s="87"/>
      <c r="K430" s="87"/>
      <c r="L430" s="87"/>
      <c r="M430" s="87"/>
      <c r="N430" s="87"/>
      <c r="O430" s="87"/>
      <c r="P430" s="87"/>
      <c r="Q430" s="87"/>
      <c r="R430" s="87"/>
      <c r="S430" s="87"/>
      <c r="T430" s="87"/>
      <c r="U430" s="87"/>
      <c r="V430" s="87"/>
      <c r="W430" s="88"/>
      <c r="X430" s="89">
        <f t="shared" si="38"/>
        <v>0</v>
      </c>
    </row>
    <row r="431" spans="1:24" ht="14.1" customHeight="1">
      <c r="A431" s="79"/>
      <c r="B431" s="80"/>
      <c r="C431" s="81"/>
      <c r="D431" s="82"/>
      <c r="E431" s="82"/>
      <c r="F431" s="83"/>
      <c r="G431" s="84"/>
      <c r="H431" s="85"/>
      <c r="I431" s="86"/>
      <c r="J431" s="87"/>
      <c r="K431" s="87"/>
      <c r="L431" s="87"/>
      <c r="M431" s="87"/>
      <c r="N431" s="87"/>
      <c r="O431" s="87"/>
      <c r="P431" s="87"/>
      <c r="Q431" s="87"/>
      <c r="R431" s="87"/>
      <c r="S431" s="87"/>
      <c r="T431" s="87"/>
      <c r="U431" s="87"/>
      <c r="V431" s="87"/>
      <c r="W431" s="88"/>
      <c r="X431" s="89">
        <f t="shared" si="38"/>
        <v>0</v>
      </c>
    </row>
    <row r="432" spans="1:24" ht="14.1" customHeight="1">
      <c r="A432" s="79"/>
      <c r="B432" s="80"/>
      <c r="C432" s="81"/>
      <c r="D432" s="82"/>
      <c r="E432" s="82"/>
      <c r="F432" s="83"/>
      <c r="G432" s="84"/>
      <c r="H432" s="85"/>
      <c r="I432" s="86"/>
      <c r="J432" s="87"/>
      <c r="K432" s="87"/>
      <c r="L432" s="87"/>
      <c r="M432" s="87"/>
      <c r="N432" s="87"/>
      <c r="O432" s="87"/>
      <c r="P432" s="87"/>
      <c r="Q432" s="87"/>
      <c r="R432" s="87"/>
      <c r="S432" s="87"/>
      <c r="T432" s="87"/>
      <c r="U432" s="87"/>
      <c r="V432" s="87"/>
      <c r="W432" s="88"/>
      <c r="X432" s="89">
        <f t="shared" si="38"/>
        <v>0</v>
      </c>
    </row>
    <row r="433" spans="1:24" ht="14.1" customHeight="1">
      <c r="A433" s="79"/>
      <c r="B433" s="80"/>
      <c r="C433" s="81"/>
      <c r="D433" s="82"/>
      <c r="E433" s="82"/>
      <c r="F433" s="83"/>
      <c r="G433" s="84"/>
      <c r="H433" s="85"/>
      <c r="I433" s="86"/>
      <c r="J433" s="87"/>
      <c r="K433" s="87"/>
      <c r="L433" s="87"/>
      <c r="M433" s="87"/>
      <c r="N433" s="87"/>
      <c r="O433" s="87"/>
      <c r="P433" s="87"/>
      <c r="Q433" s="87"/>
      <c r="R433" s="87"/>
      <c r="S433" s="87"/>
      <c r="T433" s="87"/>
      <c r="U433" s="87"/>
      <c r="V433" s="87"/>
      <c r="W433" s="88"/>
      <c r="X433" s="89">
        <f t="shared" si="38"/>
        <v>0</v>
      </c>
    </row>
  </sheetData>
  <phoneticPr fontId="3"/>
  <conditionalFormatting sqref="A5:IV7 A9:IV13 A16:IV24 A40:IV43 A46:IV63 A72:IV77 A80:IV89 A106:IV118 A139:IV152 A414:IV418 A221:IV223 A226:IV232 A155:IV200 A203:IV218 A237:IV241 A243:IV245 A249:IV259 A271:IV273 A275:IV275 A279:IV286 A323:IV328 A338:IV346 A368:IV376 A384:IV397 A401:IV411 A421:IV433 A304:IV321">
    <cfRule type="expression" dxfId="142" priority="49" stopIfTrue="1">
      <formula>MOD(ROW()-4,33)=0</formula>
    </cfRule>
  </conditionalFormatting>
  <conditionalFormatting sqref="A38:IV39">
    <cfRule type="expression" dxfId="141" priority="48" stopIfTrue="1">
      <formula>MOD(ROW()-4,33)=0</formula>
    </cfRule>
  </conditionalFormatting>
  <conditionalFormatting sqref="A8:IV8">
    <cfRule type="expression" dxfId="140" priority="47" stopIfTrue="1">
      <formula>MOD(ROW()-4,33)=0</formula>
    </cfRule>
  </conditionalFormatting>
  <conditionalFormatting sqref="A14:IV15">
    <cfRule type="expression" dxfId="139" priority="46" stopIfTrue="1">
      <formula>MOD(ROW()-4,33)=0</formula>
    </cfRule>
  </conditionalFormatting>
  <conditionalFormatting sqref="A25:IV37">
    <cfRule type="expression" dxfId="138" priority="45" stopIfTrue="1">
      <formula>MOD(ROW()-4,33)=0</formula>
    </cfRule>
  </conditionalFormatting>
  <conditionalFormatting sqref="A44:IV45">
    <cfRule type="expression" dxfId="137" priority="44" stopIfTrue="1">
      <formula>MOD(ROW()-4,33)=0</formula>
    </cfRule>
  </conditionalFormatting>
  <conditionalFormatting sqref="A71:IV71">
    <cfRule type="expression" dxfId="136" priority="43" stopIfTrue="1">
      <formula>MOD(ROW()-4,33)=0</formula>
    </cfRule>
  </conditionalFormatting>
  <conditionalFormatting sqref="A64:IV70">
    <cfRule type="expression" dxfId="135" priority="42" stopIfTrue="1">
      <formula>MOD(ROW()-4,33)=0</formula>
    </cfRule>
  </conditionalFormatting>
  <conditionalFormatting sqref="A78:IV79">
    <cfRule type="expression" dxfId="134" priority="41" stopIfTrue="1">
      <formula>MOD(ROW()-4,33)=0</formula>
    </cfRule>
  </conditionalFormatting>
  <conditionalFormatting sqref="A105:IV105">
    <cfRule type="expression" dxfId="133" priority="40" stopIfTrue="1">
      <formula>MOD(ROW()-4,33)=0</formula>
    </cfRule>
  </conditionalFormatting>
  <conditionalFormatting sqref="A104:IV104">
    <cfRule type="expression" dxfId="132" priority="39" stopIfTrue="1">
      <formula>MOD(ROW()-4,33)=0</formula>
    </cfRule>
  </conditionalFormatting>
  <conditionalFormatting sqref="A90:IV103">
    <cfRule type="expression" dxfId="131" priority="38" stopIfTrue="1">
      <formula>MOD(ROW()-4,33)=0</formula>
    </cfRule>
  </conditionalFormatting>
  <conditionalFormatting sqref="A138:IV138">
    <cfRule type="expression" dxfId="130" priority="37" stopIfTrue="1">
      <formula>MOD(ROW()-4,33)=0</formula>
    </cfRule>
  </conditionalFormatting>
  <conditionalFormatting sqref="A137:IV137">
    <cfRule type="expression" dxfId="129" priority="36" stopIfTrue="1">
      <formula>MOD(ROW()-4,33)=0</formula>
    </cfRule>
  </conditionalFormatting>
  <conditionalFormatting sqref="A153:IV154">
    <cfRule type="expression" dxfId="128" priority="35" stopIfTrue="1">
      <formula>MOD(ROW()-4,33)=0</formula>
    </cfRule>
  </conditionalFormatting>
  <conditionalFormatting sqref="A119:IV136">
    <cfRule type="expression" dxfId="127" priority="34" stopIfTrue="1">
      <formula>MOD(ROW()-4,33)=0</formula>
    </cfRule>
  </conditionalFormatting>
  <conditionalFormatting sqref="A412:IV413">
    <cfRule type="expression" dxfId="126" priority="32" stopIfTrue="1">
      <formula>MOD(ROW()-4,33)=0</formula>
    </cfRule>
  </conditionalFormatting>
  <conditionalFormatting sqref="A419:IV420">
    <cfRule type="expression" dxfId="125" priority="31" stopIfTrue="1">
      <formula>MOD(ROW()-4,33)=0</formula>
    </cfRule>
  </conditionalFormatting>
  <conditionalFormatting sqref="A219:IV220">
    <cfRule type="expression" dxfId="124" priority="30" stopIfTrue="1">
      <formula>MOD(ROW()-4,33)=0</formula>
    </cfRule>
  </conditionalFormatting>
  <conditionalFormatting sqref="A224:IV225">
    <cfRule type="expression" dxfId="123" priority="29" stopIfTrue="1">
      <formula>MOD(ROW()-4,33)=0</formula>
    </cfRule>
  </conditionalFormatting>
  <conditionalFormatting sqref="A170:IV170">
    <cfRule type="expression" dxfId="122" priority="28" stopIfTrue="1">
      <formula>MOD(ROW()-4,33)=0</formula>
    </cfRule>
  </conditionalFormatting>
  <conditionalFormatting sqref="A189:IV189">
    <cfRule type="expression" dxfId="121" priority="25" stopIfTrue="1">
      <formula>MOD(ROW()-4,33)=0</formula>
    </cfRule>
  </conditionalFormatting>
  <conditionalFormatting sqref="A190:IV190">
    <cfRule type="expression" dxfId="120" priority="26" stopIfTrue="1">
      <formula>MOD(ROW()-4,33)=0</formula>
    </cfRule>
  </conditionalFormatting>
  <conditionalFormatting sqref="A201:IV202">
    <cfRule type="expression" dxfId="119" priority="24" stopIfTrue="1">
      <formula>MOD(ROW()-4,33)=0</formula>
    </cfRule>
  </conditionalFormatting>
  <conditionalFormatting sqref="A368:IV368">
    <cfRule type="expression" dxfId="118" priority="23" stopIfTrue="1">
      <formula>MOD(ROW()-4,33)=0</formula>
    </cfRule>
  </conditionalFormatting>
  <conditionalFormatting sqref="A233:IV235">
    <cfRule type="expression" dxfId="117" priority="22" stopIfTrue="1">
      <formula>MOD(ROW()-4,33)=0</formula>
    </cfRule>
  </conditionalFormatting>
  <conditionalFormatting sqref="A236:IV236">
    <cfRule type="expression" dxfId="116" priority="21" stopIfTrue="1">
      <formula>MOD(ROW()-4,33)=0</formula>
    </cfRule>
  </conditionalFormatting>
  <conditionalFormatting sqref="A242:IV242">
    <cfRule type="expression" dxfId="115" priority="20" stopIfTrue="1">
      <formula>MOD(ROW()-4,33)=0</formula>
    </cfRule>
  </conditionalFormatting>
  <conditionalFormatting sqref="A246:IV248">
    <cfRule type="expression" dxfId="114" priority="19" stopIfTrue="1">
      <formula>MOD(ROW()-4,33)=0</formula>
    </cfRule>
  </conditionalFormatting>
  <conditionalFormatting sqref="A270:IV270">
    <cfRule type="expression" dxfId="113" priority="18" stopIfTrue="1">
      <formula>MOD(ROW()-4,33)=0</formula>
    </cfRule>
  </conditionalFormatting>
  <conditionalFormatting sqref="A269:IV269">
    <cfRule type="expression" dxfId="112" priority="17" stopIfTrue="1">
      <formula>MOD(ROW()-4,33)=0</formula>
    </cfRule>
  </conditionalFormatting>
  <conditionalFormatting sqref="A260:IV268">
    <cfRule type="expression" dxfId="111" priority="16" stopIfTrue="1">
      <formula>MOD(ROW()-4,33)=0</formula>
    </cfRule>
  </conditionalFormatting>
  <conditionalFormatting sqref="A274:IV274">
    <cfRule type="expression" dxfId="110" priority="15" stopIfTrue="1">
      <formula>MOD(ROW()-4,33)=0</formula>
    </cfRule>
  </conditionalFormatting>
  <conditionalFormatting sqref="A276:IV278">
    <cfRule type="expression" dxfId="109" priority="14" stopIfTrue="1">
      <formula>MOD(ROW()-4,33)=0</formula>
    </cfRule>
  </conditionalFormatting>
  <conditionalFormatting sqref="A303:IV303">
    <cfRule type="expression" dxfId="108" priority="13" stopIfTrue="1">
      <formula>MOD(ROW()-4,33)=0</formula>
    </cfRule>
  </conditionalFormatting>
  <conditionalFormatting sqref="A302:IV302">
    <cfRule type="expression" dxfId="107" priority="12" stopIfTrue="1">
      <formula>MOD(ROW()-4,33)=0</formula>
    </cfRule>
  </conditionalFormatting>
  <conditionalFormatting sqref="A287:IV301">
    <cfRule type="expression" dxfId="106" priority="11" stopIfTrue="1">
      <formula>MOD(ROW()-4,33)=0</formula>
    </cfRule>
  </conditionalFormatting>
  <conditionalFormatting sqref="A322:IV322">
    <cfRule type="expression" dxfId="105" priority="10" stopIfTrue="1">
      <formula>MOD(ROW()-4,33)=0</formula>
    </cfRule>
  </conditionalFormatting>
  <conditionalFormatting sqref="A329:IV334">
    <cfRule type="expression" dxfId="104" priority="9" stopIfTrue="1">
      <formula>MOD(ROW()-4,33)=0</formula>
    </cfRule>
  </conditionalFormatting>
  <conditionalFormatting sqref="A337:IV337">
    <cfRule type="expression" dxfId="103" priority="8" stopIfTrue="1">
      <formula>MOD(ROW()-4,33)=0</formula>
    </cfRule>
  </conditionalFormatting>
  <conditionalFormatting sqref="A336:IV336">
    <cfRule type="expression" dxfId="102" priority="7" stopIfTrue="1">
      <formula>MOD(ROW()-4,33)=0</formula>
    </cfRule>
  </conditionalFormatting>
  <conditionalFormatting sqref="A335:IV335">
    <cfRule type="expression" dxfId="101" priority="6" stopIfTrue="1">
      <formula>MOD(ROW()-4,33)=0</formula>
    </cfRule>
  </conditionalFormatting>
  <conditionalFormatting sqref="A347:IV367">
    <cfRule type="expression" dxfId="100" priority="5" stopIfTrue="1">
      <formula>MOD(ROW()-4,33)=0</formula>
    </cfRule>
  </conditionalFormatting>
  <conditionalFormatting sqref="A382:IV383">
    <cfRule type="expression" dxfId="99" priority="4" stopIfTrue="1">
      <formula>MOD(ROW()-4,33)=0</formula>
    </cfRule>
  </conditionalFormatting>
  <conditionalFormatting sqref="A382:IV382">
    <cfRule type="expression" dxfId="98" priority="3" stopIfTrue="1">
      <formula>MOD(ROW()-4,33)=0</formula>
    </cfRule>
  </conditionalFormatting>
  <conditionalFormatting sqref="A377:IV381">
    <cfRule type="expression" dxfId="97" priority="2" stopIfTrue="1">
      <formula>MOD(ROW()-4,33)=0</formula>
    </cfRule>
  </conditionalFormatting>
  <conditionalFormatting sqref="A398:IV400">
    <cfRule type="expression" dxfId="96" priority="1" stopIfTrue="1">
      <formula>MOD(ROW()-4,33)=0</formula>
    </cfRule>
  </conditionalFormatting>
  <printOptions horizontalCentered="1"/>
  <pageMargins left="0.39370078740157483" right="0.39370078740157483" top="0.70866141732283461" bottom="0.19685039370078741" header="0" footer="0.11811023622047244"/>
  <pageSetup paperSize="9" orientation="landscape" r:id="rId1"/>
  <headerFooter alignWithMargins="0">
    <oddHeader>&amp;R&amp;"ＭＳ Ｐ明朝,標準"&amp;8&amp;UNo.&amp;P</oddHeader>
  </headerFooter>
  <rowBreaks count="12" manualBreakCount="12">
    <brk id="37" max="23" man="1"/>
    <brk id="70" max="23" man="1"/>
    <brk id="103" max="23" man="1"/>
    <brk id="136" max="23" man="1"/>
    <brk id="169" max="23" man="1"/>
    <brk id="202" max="23" man="1"/>
    <brk id="235" max="23" man="1"/>
    <brk id="268" max="23" man="1"/>
    <brk id="301" max="23" man="1"/>
    <brk id="334" max="23" man="1"/>
    <brk id="367" max="23" man="1"/>
    <brk id="400" max="2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5" tint="0.39997558519241921"/>
  </sheetPr>
  <dimension ref="A1:Z72"/>
  <sheetViews>
    <sheetView showZeros="0" view="pageBreakPreview" zoomScaleNormal="100" zoomScaleSheetLayoutView="75" workbookViewId="0">
      <selection activeCell="R7" sqref="R7:S14"/>
    </sheetView>
  </sheetViews>
  <sheetFormatPr defaultRowHeight="12"/>
  <cols>
    <col min="1" max="1" width="3.75" style="93" customWidth="1"/>
    <col min="2" max="2" width="1.75" style="93" customWidth="1"/>
    <col min="3" max="3" width="4" style="93" customWidth="1"/>
    <col min="4" max="4" width="4.125" style="93" customWidth="1"/>
    <col min="5" max="5" width="3.75" style="93" customWidth="1"/>
    <col min="6" max="6" width="1.75" style="93" customWidth="1"/>
    <col min="7" max="7" width="4" style="93" customWidth="1"/>
    <col min="8" max="8" width="2.625" style="93" customWidth="1"/>
    <col min="9" max="15" width="7.625" style="93" customWidth="1"/>
    <col min="16" max="21" width="7" style="93" customWidth="1"/>
    <col min="22" max="22" width="4.625" style="93" customWidth="1"/>
    <col min="23" max="23" width="3.375" style="93" customWidth="1"/>
    <col min="24" max="24" width="7.625" style="93" customWidth="1"/>
    <col min="25" max="256" width="9" style="93"/>
    <col min="257" max="257" width="3.75" style="93" customWidth="1"/>
    <col min="258" max="258" width="1.75" style="93" customWidth="1"/>
    <col min="259" max="259" width="4" style="93" customWidth="1"/>
    <col min="260" max="260" width="4.125" style="93" customWidth="1"/>
    <col min="261" max="261" width="3.75" style="93" customWidth="1"/>
    <col min="262" max="262" width="1.75" style="93" customWidth="1"/>
    <col min="263" max="263" width="4" style="93" customWidth="1"/>
    <col min="264" max="264" width="2.625" style="93" customWidth="1"/>
    <col min="265" max="271" width="7.625" style="93" customWidth="1"/>
    <col min="272" max="277" width="7" style="93" customWidth="1"/>
    <col min="278" max="278" width="4.625" style="93" customWidth="1"/>
    <col min="279" max="279" width="3.375" style="93" customWidth="1"/>
    <col min="280" max="280" width="7.625" style="93" customWidth="1"/>
    <col min="281" max="512" width="9" style="93"/>
    <col min="513" max="513" width="3.75" style="93" customWidth="1"/>
    <col min="514" max="514" width="1.75" style="93" customWidth="1"/>
    <col min="515" max="515" width="4" style="93" customWidth="1"/>
    <col min="516" max="516" width="4.125" style="93" customWidth="1"/>
    <col min="517" max="517" width="3.75" style="93" customWidth="1"/>
    <col min="518" max="518" width="1.75" style="93" customWidth="1"/>
    <col min="519" max="519" width="4" style="93" customWidth="1"/>
    <col min="520" max="520" width="2.625" style="93" customWidth="1"/>
    <col min="521" max="527" width="7.625" style="93" customWidth="1"/>
    <col min="528" max="533" width="7" style="93" customWidth="1"/>
    <col min="534" max="534" width="4.625" style="93" customWidth="1"/>
    <col min="535" max="535" width="3.375" style="93" customWidth="1"/>
    <col min="536" max="536" width="7.625" style="93" customWidth="1"/>
    <col min="537" max="768" width="9" style="93"/>
    <col min="769" max="769" width="3.75" style="93" customWidth="1"/>
    <col min="770" max="770" width="1.75" style="93" customWidth="1"/>
    <col min="771" max="771" width="4" style="93" customWidth="1"/>
    <col min="772" max="772" width="4.125" style="93" customWidth="1"/>
    <col min="773" max="773" width="3.75" style="93" customWidth="1"/>
    <col min="774" max="774" width="1.75" style="93" customWidth="1"/>
    <col min="775" max="775" width="4" style="93" customWidth="1"/>
    <col min="776" max="776" width="2.625" style="93" customWidth="1"/>
    <col min="777" max="783" width="7.625" style="93" customWidth="1"/>
    <col min="784" max="789" width="7" style="93" customWidth="1"/>
    <col min="790" max="790" width="4.625" style="93" customWidth="1"/>
    <col min="791" max="791" width="3.375" style="93" customWidth="1"/>
    <col min="792" max="792" width="7.625" style="93" customWidth="1"/>
    <col min="793" max="1024" width="9" style="93"/>
    <col min="1025" max="1025" width="3.75" style="93" customWidth="1"/>
    <col min="1026" max="1026" width="1.75" style="93" customWidth="1"/>
    <col min="1027" max="1027" width="4" style="93" customWidth="1"/>
    <col min="1028" max="1028" width="4.125" style="93" customWidth="1"/>
    <col min="1029" max="1029" width="3.75" style="93" customWidth="1"/>
    <col min="1030" max="1030" width="1.75" style="93" customWidth="1"/>
    <col min="1031" max="1031" width="4" style="93" customWidth="1"/>
    <col min="1032" max="1032" width="2.625" style="93" customWidth="1"/>
    <col min="1033" max="1039" width="7.625" style="93" customWidth="1"/>
    <col min="1040" max="1045" width="7" style="93" customWidth="1"/>
    <col min="1046" max="1046" width="4.625" style="93" customWidth="1"/>
    <col min="1047" max="1047" width="3.375" style="93" customWidth="1"/>
    <col min="1048" max="1048" width="7.625" style="93" customWidth="1"/>
    <col min="1049" max="1280" width="9" style="93"/>
    <col min="1281" max="1281" width="3.75" style="93" customWidth="1"/>
    <col min="1282" max="1282" width="1.75" style="93" customWidth="1"/>
    <col min="1283" max="1283" width="4" style="93" customWidth="1"/>
    <col min="1284" max="1284" width="4.125" style="93" customWidth="1"/>
    <col min="1285" max="1285" width="3.75" style="93" customWidth="1"/>
    <col min="1286" max="1286" width="1.75" style="93" customWidth="1"/>
    <col min="1287" max="1287" width="4" style="93" customWidth="1"/>
    <col min="1288" max="1288" width="2.625" style="93" customWidth="1"/>
    <col min="1289" max="1295" width="7.625" style="93" customWidth="1"/>
    <col min="1296" max="1301" width="7" style="93" customWidth="1"/>
    <col min="1302" max="1302" width="4.625" style="93" customWidth="1"/>
    <col min="1303" max="1303" width="3.375" style="93" customWidth="1"/>
    <col min="1304" max="1304" width="7.625" style="93" customWidth="1"/>
    <col min="1305" max="1536" width="9" style="93"/>
    <col min="1537" max="1537" width="3.75" style="93" customWidth="1"/>
    <col min="1538" max="1538" width="1.75" style="93" customWidth="1"/>
    <col min="1539" max="1539" width="4" style="93" customWidth="1"/>
    <col min="1540" max="1540" width="4.125" style="93" customWidth="1"/>
    <col min="1541" max="1541" width="3.75" style="93" customWidth="1"/>
    <col min="1542" max="1542" width="1.75" style="93" customWidth="1"/>
    <col min="1543" max="1543" width="4" style="93" customWidth="1"/>
    <col min="1544" max="1544" width="2.625" style="93" customWidth="1"/>
    <col min="1545" max="1551" width="7.625" style="93" customWidth="1"/>
    <col min="1552" max="1557" width="7" style="93" customWidth="1"/>
    <col min="1558" max="1558" width="4.625" style="93" customWidth="1"/>
    <col min="1559" max="1559" width="3.375" style="93" customWidth="1"/>
    <col min="1560" max="1560" width="7.625" style="93" customWidth="1"/>
    <col min="1561" max="1792" width="9" style="93"/>
    <col min="1793" max="1793" width="3.75" style="93" customWidth="1"/>
    <col min="1794" max="1794" width="1.75" style="93" customWidth="1"/>
    <col min="1795" max="1795" width="4" style="93" customWidth="1"/>
    <col min="1796" max="1796" width="4.125" style="93" customWidth="1"/>
    <col min="1797" max="1797" width="3.75" style="93" customWidth="1"/>
    <col min="1798" max="1798" width="1.75" style="93" customWidth="1"/>
    <col min="1799" max="1799" width="4" style="93" customWidth="1"/>
    <col min="1800" max="1800" width="2.625" style="93" customWidth="1"/>
    <col min="1801" max="1807" width="7.625" style="93" customWidth="1"/>
    <col min="1808" max="1813" width="7" style="93" customWidth="1"/>
    <col min="1814" max="1814" width="4.625" style="93" customWidth="1"/>
    <col min="1815" max="1815" width="3.375" style="93" customWidth="1"/>
    <col min="1816" max="1816" width="7.625" style="93" customWidth="1"/>
    <col min="1817" max="2048" width="9" style="93"/>
    <col min="2049" max="2049" width="3.75" style="93" customWidth="1"/>
    <col min="2050" max="2050" width="1.75" style="93" customWidth="1"/>
    <col min="2051" max="2051" width="4" style="93" customWidth="1"/>
    <col min="2052" max="2052" width="4.125" style="93" customWidth="1"/>
    <col min="2053" max="2053" width="3.75" style="93" customWidth="1"/>
    <col min="2054" max="2054" width="1.75" style="93" customWidth="1"/>
    <col min="2055" max="2055" width="4" style="93" customWidth="1"/>
    <col min="2056" max="2056" width="2.625" style="93" customWidth="1"/>
    <col min="2057" max="2063" width="7.625" style="93" customWidth="1"/>
    <col min="2064" max="2069" width="7" style="93" customWidth="1"/>
    <col min="2070" max="2070" width="4.625" style="93" customWidth="1"/>
    <col min="2071" max="2071" width="3.375" style="93" customWidth="1"/>
    <col min="2072" max="2072" width="7.625" style="93" customWidth="1"/>
    <col min="2073" max="2304" width="9" style="93"/>
    <col min="2305" max="2305" width="3.75" style="93" customWidth="1"/>
    <col min="2306" max="2306" width="1.75" style="93" customWidth="1"/>
    <col min="2307" max="2307" width="4" style="93" customWidth="1"/>
    <col min="2308" max="2308" width="4.125" style="93" customWidth="1"/>
    <col min="2309" max="2309" width="3.75" style="93" customWidth="1"/>
    <col min="2310" max="2310" width="1.75" style="93" customWidth="1"/>
    <col min="2311" max="2311" width="4" style="93" customWidth="1"/>
    <col min="2312" max="2312" width="2.625" style="93" customWidth="1"/>
    <col min="2313" max="2319" width="7.625" style="93" customWidth="1"/>
    <col min="2320" max="2325" width="7" style="93" customWidth="1"/>
    <col min="2326" max="2326" width="4.625" style="93" customWidth="1"/>
    <col min="2327" max="2327" width="3.375" style="93" customWidth="1"/>
    <col min="2328" max="2328" width="7.625" style="93" customWidth="1"/>
    <col min="2329" max="2560" width="9" style="93"/>
    <col min="2561" max="2561" width="3.75" style="93" customWidth="1"/>
    <col min="2562" max="2562" width="1.75" style="93" customWidth="1"/>
    <col min="2563" max="2563" width="4" style="93" customWidth="1"/>
    <col min="2564" max="2564" width="4.125" style="93" customWidth="1"/>
    <col min="2565" max="2565" width="3.75" style="93" customWidth="1"/>
    <col min="2566" max="2566" width="1.75" style="93" customWidth="1"/>
    <col min="2567" max="2567" width="4" style="93" customWidth="1"/>
    <col min="2568" max="2568" width="2.625" style="93" customWidth="1"/>
    <col min="2569" max="2575" width="7.625" style="93" customWidth="1"/>
    <col min="2576" max="2581" width="7" style="93" customWidth="1"/>
    <col min="2582" max="2582" width="4.625" style="93" customWidth="1"/>
    <col min="2583" max="2583" width="3.375" style="93" customWidth="1"/>
    <col min="2584" max="2584" width="7.625" style="93" customWidth="1"/>
    <col min="2585" max="2816" width="9" style="93"/>
    <col min="2817" max="2817" width="3.75" style="93" customWidth="1"/>
    <col min="2818" max="2818" width="1.75" style="93" customWidth="1"/>
    <col min="2819" max="2819" width="4" style="93" customWidth="1"/>
    <col min="2820" max="2820" width="4.125" style="93" customWidth="1"/>
    <col min="2821" max="2821" width="3.75" style="93" customWidth="1"/>
    <col min="2822" max="2822" width="1.75" style="93" customWidth="1"/>
    <col min="2823" max="2823" width="4" style="93" customWidth="1"/>
    <col min="2824" max="2824" width="2.625" style="93" customWidth="1"/>
    <col min="2825" max="2831" width="7.625" style="93" customWidth="1"/>
    <col min="2832" max="2837" width="7" style="93" customWidth="1"/>
    <col min="2838" max="2838" width="4.625" style="93" customWidth="1"/>
    <col min="2839" max="2839" width="3.375" style="93" customWidth="1"/>
    <col min="2840" max="2840" width="7.625" style="93" customWidth="1"/>
    <col min="2841" max="3072" width="9" style="93"/>
    <col min="3073" max="3073" width="3.75" style="93" customWidth="1"/>
    <col min="3074" max="3074" width="1.75" style="93" customWidth="1"/>
    <col min="3075" max="3075" width="4" style="93" customWidth="1"/>
    <col min="3076" max="3076" width="4.125" style="93" customWidth="1"/>
    <col min="3077" max="3077" width="3.75" style="93" customWidth="1"/>
    <col min="3078" max="3078" width="1.75" style="93" customWidth="1"/>
    <col min="3079" max="3079" width="4" style="93" customWidth="1"/>
    <col min="3080" max="3080" width="2.625" style="93" customWidth="1"/>
    <col min="3081" max="3087" width="7.625" style="93" customWidth="1"/>
    <col min="3088" max="3093" width="7" style="93" customWidth="1"/>
    <col min="3094" max="3094" width="4.625" style="93" customWidth="1"/>
    <col min="3095" max="3095" width="3.375" style="93" customWidth="1"/>
    <col min="3096" max="3096" width="7.625" style="93" customWidth="1"/>
    <col min="3097" max="3328" width="9" style="93"/>
    <col min="3329" max="3329" width="3.75" style="93" customWidth="1"/>
    <col min="3330" max="3330" width="1.75" style="93" customWidth="1"/>
    <col min="3331" max="3331" width="4" style="93" customWidth="1"/>
    <col min="3332" max="3332" width="4.125" style="93" customWidth="1"/>
    <col min="3333" max="3333" width="3.75" style="93" customWidth="1"/>
    <col min="3334" max="3334" width="1.75" style="93" customWidth="1"/>
    <col min="3335" max="3335" width="4" style="93" customWidth="1"/>
    <col min="3336" max="3336" width="2.625" style="93" customWidth="1"/>
    <col min="3337" max="3343" width="7.625" style="93" customWidth="1"/>
    <col min="3344" max="3349" width="7" style="93" customWidth="1"/>
    <col min="3350" max="3350" width="4.625" style="93" customWidth="1"/>
    <col min="3351" max="3351" width="3.375" style="93" customWidth="1"/>
    <col min="3352" max="3352" width="7.625" style="93" customWidth="1"/>
    <col min="3353" max="3584" width="9" style="93"/>
    <col min="3585" max="3585" width="3.75" style="93" customWidth="1"/>
    <col min="3586" max="3586" width="1.75" style="93" customWidth="1"/>
    <col min="3587" max="3587" width="4" style="93" customWidth="1"/>
    <col min="3588" max="3588" width="4.125" style="93" customWidth="1"/>
    <col min="3589" max="3589" width="3.75" style="93" customWidth="1"/>
    <col min="3590" max="3590" width="1.75" style="93" customWidth="1"/>
    <col min="3591" max="3591" width="4" style="93" customWidth="1"/>
    <col min="3592" max="3592" width="2.625" style="93" customWidth="1"/>
    <col min="3593" max="3599" width="7.625" style="93" customWidth="1"/>
    <col min="3600" max="3605" width="7" style="93" customWidth="1"/>
    <col min="3606" max="3606" width="4.625" style="93" customWidth="1"/>
    <col min="3607" max="3607" width="3.375" style="93" customWidth="1"/>
    <col min="3608" max="3608" width="7.625" style="93" customWidth="1"/>
    <col min="3609" max="3840" width="9" style="93"/>
    <col min="3841" max="3841" width="3.75" style="93" customWidth="1"/>
    <col min="3842" max="3842" width="1.75" style="93" customWidth="1"/>
    <col min="3843" max="3843" width="4" style="93" customWidth="1"/>
    <col min="3844" max="3844" width="4.125" style="93" customWidth="1"/>
    <col min="3845" max="3845" width="3.75" style="93" customWidth="1"/>
    <col min="3846" max="3846" width="1.75" style="93" customWidth="1"/>
    <col min="3847" max="3847" width="4" style="93" customWidth="1"/>
    <col min="3848" max="3848" width="2.625" style="93" customWidth="1"/>
    <col min="3849" max="3855" width="7.625" style="93" customWidth="1"/>
    <col min="3856" max="3861" width="7" style="93" customWidth="1"/>
    <col min="3862" max="3862" width="4.625" style="93" customWidth="1"/>
    <col min="3863" max="3863" width="3.375" style="93" customWidth="1"/>
    <col min="3864" max="3864" width="7.625" style="93" customWidth="1"/>
    <col min="3865" max="4096" width="9" style="93"/>
    <col min="4097" max="4097" width="3.75" style="93" customWidth="1"/>
    <col min="4098" max="4098" width="1.75" style="93" customWidth="1"/>
    <col min="4099" max="4099" width="4" style="93" customWidth="1"/>
    <col min="4100" max="4100" width="4.125" style="93" customWidth="1"/>
    <col min="4101" max="4101" width="3.75" style="93" customWidth="1"/>
    <col min="4102" max="4102" width="1.75" style="93" customWidth="1"/>
    <col min="4103" max="4103" width="4" style="93" customWidth="1"/>
    <col min="4104" max="4104" width="2.625" style="93" customWidth="1"/>
    <col min="4105" max="4111" width="7.625" style="93" customWidth="1"/>
    <col min="4112" max="4117" width="7" style="93" customWidth="1"/>
    <col min="4118" max="4118" width="4.625" style="93" customWidth="1"/>
    <col min="4119" max="4119" width="3.375" style="93" customWidth="1"/>
    <col min="4120" max="4120" width="7.625" style="93" customWidth="1"/>
    <col min="4121" max="4352" width="9" style="93"/>
    <col min="4353" max="4353" width="3.75" style="93" customWidth="1"/>
    <col min="4354" max="4354" width="1.75" style="93" customWidth="1"/>
    <col min="4355" max="4355" width="4" style="93" customWidth="1"/>
    <col min="4356" max="4356" width="4.125" style="93" customWidth="1"/>
    <col min="4357" max="4357" width="3.75" style="93" customWidth="1"/>
    <col min="4358" max="4358" width="1.75" style="93" customWidth="1"/>
    <col min="4359" max="4359" width="4" style="93" customWidth="1"/>
    <col min="4360" max="4360" width="2.625" style="93" customWidth="1"/>
    <col min="4361" max="4367" width="7.625" style="93" customWidth="1"/>
    <col min="4368" max="4373" width="7" style="93" customWidth="1"/>
    <col min="4374" max="4374" width="4.625" style="93" customWidth="1"/>
    <col min="4375" max="4375" width="3.375" style="93" customWidth="1"/>
    <col min="4376" max="4376" width="7.625" style="93" customWidth="1"/>
    <col min="4377" max="4608" width="9" style="93"/>
    <col min="4609" max="4609" width="3.75" style="93" customWidth="1"/>
    <col min="4610" max="4610" width="1.75" style="93" customWidth="1"/>
    <col min="4611" max="4611" width="4" style="93" customWidth="1"/>
    <col min="4612" max="4612" width="4.125" style="93" customWidth="1"/>
    <col min="4613" max="4613" width="3.75" style="93" customWidth="1"/>
    <col min="4614" max="4614" width="1.75" style="93" customWidth="1"/>
    <col min="4615" max="4615" width="4" style="93" customWidth="1"/>
    <col min="4616" max="4616" width="2.625" style="93" customWidth="1"/>
    <col min="4617" max="4623" width="7.625" style="93" customWidth="1"/>
    <col min="4624" max="4629" width="7" style="93" customWidth="1"/>
    <col min="4630" max="4630" width="4.625" style="93" customWidth="1"/>
    <col min="4631" max="4631" width="3.375" style="93" customWidth="1"/>
    <col min="4632" max="4632" width="7.625" style="93" customWidth="1"/>
    <col min="4633" max="4864" width="9" style="93"/>
    <col min="4865" max="4865" width="3.75" style="93" customWidth="1"/>
    <col min="4866" max="4866" width="1.75" style="93" customWidth="1"/>
    <col min="4867" max="4867" width="4" style="93" customWidth="1"/>
    <col min="4868" max="4868" width="4.125" style="93" customWidth="1"/>
    <col min="4869" max="4869" width="3.75" style="93" customWidth="1"/>
    <col min="4870" max="4870" width="1.75" style="93" customWidth="1"/>
    <col min="4871" max="4871" width="4" style="93" customWidth="1"/>
    <col min="4872" max="4872" width="2.625" style="93" customWidth="1"/>
    <col min="4873" max="4879" width="7.625" style="93" customWidth="1"/>
    <col min="4880" max="4885" width="7" style="93" customWidth="1"/>
    <col min="4886" max="4886" width="4.625" style="93" customWidth="1"/>
    <col min="4887" max="4887" width="3.375" style="93" customWidth="1"/>
    <col min="4888" max="4888" width="7.625" style="93" customWidth="1"/>
    <col min="4889" max="5120" width="9" style="93"/>
    <col min="5121" max="5121" width="3.75" style="93" customWidth="1"/>
    <col min="5122" max="5122" width="1.75" style="93" customWidth="1"/>
    <col min="5123" max="5123" width="4" style="93" customWidth="1"/>
    <col min="5124" max="5124" width="4.125" style="93" customWidth="1"/>
    <col min="5125" max="5125" width="3.75" style="93" customWidth="1"/>
    <col min="5126" max="5126" width="1.75" style="93" customWidth="1"/>
    <col min="5127" max="5127" width="4" style="93" customWidth="1"/>
    <col min="5128" max="5128" width="2.625" style="93" customWidth="1"/>
    <col min="5129" max="5135" width="7.625" style="93" customWidth="1"/>
    <col min="5136" max="5141" width="7" style="93" customWidth="1"/>
    <col min="5142" max="5142" width="4.625" style="93" customWidth="1"/>
    <col min="5143" max="5143" width="3.375" style="93" customWidth="1"/>
    <col min="5144" max="5144" width="7.625" style="93" customWidth="1"/>
    <col min="5145" max="5376" width="9" style="93"/>
    <col min="5377" max="5377" width="3.75" style="93" customWidth="1"/>
    <col min="5378" max="5378" width="1.75" style="93" customWidth="1"/>
    <col min="5379" max="5379" width="4" style="93" customWidth="1"/>
    <col min="5380" max="5380" width="4.125" style="93" customWidth="1"/>
    <col min="5381" max="5381" width="3.75" style="93" customWidth="1"/>
    <col min="5382" max="5382" width="1.75" style="93" customWidth="1"/>
    <col min="5383" max="5383" width="4" style="93" customWidth="1"/>
    <col min="5384" max="5384" width="2.625" style="93" customWidth="1"/>
    <col min="5385" max="5391" width="7.625" style="93" customWidth="1"/>
    <col min="5392" max="5397" width="7" style="93" customWidth="1"/>
    <col min="5398" max="5398" width="4.625" style="93" customWidth="1"/>
    <col min="5399" max="5399" width="3.375" style="93" customWidth="1"/>
    <col min="5400" max="5400" width="7.625" style="93" customWidth="1"/>
    <col min="5401" max="5632" width="9" style="93"/>
    <col min="5633" max="5633" width="3.75" style="93" customWidth="1"/>
    <col min="5634" max="5634" width="1.75" style="93" customWidth="1"/>
    <col min="5635" max="5635" width="4" style="93" customWidth="1"/>
    <col min="5636" max="5636" width="4.125" style="93" customWidth="1"/>
    <col min="5637" max="5637" width="3.75" style="93" customWidth="1"/>
    <col min="5638" max="5638" width="1.75" style="93" customWidth="1"/>
    <col min="5639" max="5639" width="4" style="93" customWidth="1"/>
    <col min="5640" max="5640" width="2.625" style="93" customWidth="1"/>
    <col min="5641" max="5647" width="7.625" style="93" customWidth="1"/>
    <col min="5648" max="5653" width="7" style="93" customWidth="1"/>
    <col min="5654" max="5654" width="4.625" style="93" customWidth="1"/>
    <col min="5655" max="5655" width="3.375" style="93" customWidth="1"/>
    <col min="5656" max="5656" width="7.625" style="93" customWidth="1"/>
    <col min="5657" max="5888" width="9" style="93"/>
    <col min="5889" max="5889" width="3.75" style="93" customWidth="1"/>
    <col min="5890" max="5890" width="1.75" style="93" customWidth="1"/>
    <col min="5891" max="5891" width="4" style="93" customWidth="1"/>
    <col min="5892" max="5892" width="4.125" style="93" customWidth="1"/>
    <col min="5893" max="5893" width="3.75" style="93" customWidth="1"/>
    <col min="5894" max="5894" width="1.75" style="93" customWidth="1"/>
    <col min="5895" max="5895" width="4" style="93" customWidth="1"/>
    <col min="5896" max="5896" width="2.625" style="93" customWidth="1"/>
    <col min="5897" max="5903" width="7.625" style="93" customWidth="1"/>
    <col min="5904" max="5909" width="7" style="93" customWidth="1"/>
    <col min="5910" max="5910" width="4.625" style="93" customWidth="1"/>
    <col min="5911" max="5911" width="3.375" style="93" customWidth="1"/>
    <col min="5912" max="5912" width="7.625" style="93" customWidth="1"/>
    <col min="5913" max="6144" width="9" style="93"/>
    <col min="6145" max="6145" width="3.75" style="93" customWidth="1"/>
    <col min="6146" max="6146" width="1.75" style="93" customWidth="1"/>
    <col min="6147" max="6147" width="4" style="93" customWidth="1"/>
    <col min="6148" max="6148" width="4.125" style="93" customWidth="1"/>
    <col min="6149" max="6149" width="3.75" style="93" customWidth="1"/>
    <col min="6150" max="6150" width="1.75" style="93" customWidth="1"/>
    <col min="6151" max="6151" width="4" style="93" customWidth="1"/>
    <col min="6152" max="6152" width="2.625" style="93" customWidth="1"/>
    <col min="6153" max="6159" width="7.625" style="93" customWidth="1"/>
    <col min="6160" max="6165" width="7" style="93" customWidth="1"/>
    <col min="6166" max="6166" width="4.625" style="93" customWidth="1"/>
    <col min="6167" max="6167" width="3.375" style="93" customWidth="1"/>
    <col min="6168" max="6168" width="7.625" style="93" customWidth="1"/>
    <col min="6169" max="6400" width="9" style="93"/>
    <col min="6401" max="6401" width="3.75" style="93" customWidth="1"/>
    <col min="6402" max="6402" width="1.75" style="93" customWidth="1"/>
    <col min="6403" max="6403" width="4" style="93" customWidth="1"/>
    <col min="6404" max="6404" width="4.125" style="93" customWidth="1"/>
    <col min="6405" max="6405" width="3.75" style="93" customWidth="1"/>
    <col min="6406" max="6406" width="1.75" style="93" customWidth="1"/>
    <col min="6407" max="6407" width="4" style="93" customWidth="1"/>
    <col min="6408" max="6408" width="2.625" style="93" customWidth="1"/>
    <col min="6409" max="6415" width="7.625" style="93" customWidth="1"/>
    <col min="6416" max="6421" width="7" style="93" customWidth="1"/>
    <col min="6422" max="6422" width="4.625" style="93" customWidth="1"/>
    <col min="6423" max="6423" width="3.375" style="93" customWidth="1"/>
    <col min="6424" max="6424" width="7.625" style="93" customWidth="1"/>
    <col min="6425" max="6656" width="9" style="93"/>
    <col min="6657" max="6657" width="3.75" style="93" customWidth="1"/>
    <col min="6658" max="6658" width="1.75" style="93" customWidth="1"/>
    <col min="6659" max="6659" width="4" style="93" customWidth="1"/>
    <col min="6660" max="6660" width="4.125" style="93" customWidth="1"/>
    <col min="6661" max="6661" width="3.75" style="93" customWidth="1"/>
    <col min="6662" max="6662" width="1.75" style="93" customWidth="1"/>
    <col min="6663" max="6663" width="4" style="93" customWidth="1"/>
    <col min="6664" max="6664" width="2.625" style="93" customWidth="1"/>
    <col min="6665" max="6671" width="7.625" style="93" customWidth="1"/>
    <col min="6672" max="6677" width="7" style="93" customWidth="1"/>
    <col min="6678" max="6678" width="4.625" style="93" customWidth="1"/>
    <col min="6679" max="6679" width="3.375" style="93" customWidth="1"/>
    <col min="6680" max="6680" width="7.625" style="93" customWidth="1"/>
    <col min="6681" max="6912" width="9" style="93"/>
    <col min="6913" max="6913" width="3.75" style="93" customWidth="1"/>
    <col min="6914" max="6914" width="1.75" style="93" customWidth="1"/>
    <col min="6915" max="6915" width="4" style="93" customWidth="1"/>
    <col min="6916" max="6916" width="4.125" style="93" customWidth="1"/>
    <col min="6917" max="6917" width="3.75" style="93" customWidth="1"/>
    <col min="6918" max="6918" width="1.75" style="93" customWidth="1"/>
    <col min="6919" max="6919" width="4" style="93" customWidth="1"/>
    <col min="6920" max="6920" width="2.625" style="93" customWidth="1"/>
    <col min="6921" max="6927" width="7.625" style="93" customWidth="1"/>
    <col min="6928" max="6933" width="7" style="93" customWidth="1"/>
    <col min="6934" max="6934" width="4.625" style="93" customWidth="1"/>
    <col min="6935" max="6935" width="3.375" style="93" customWidth="1"/>
    <col min="6936" max="6936" width="7.625" style="93" customWidth="1"/>
    <col min="6937" max="7168" width="9" style="93"/>
    <col min="7169" max="7169" width="3.75" style="93" customWidth="1"/>
    <col min="7170" max="7170" width="1.75" style="93" customWidth="1"/>
    <col min="7171" max="7171" width="4" style="93" customWidth="1"/>
    <col min="7172" max="7172" width="4.125" style="93" customWidth="1"/>
    <col min="7173" max="7173" width="3.75" style="93" customWidth="1"/>
    <col min="7174" max="7174" width="1.75" style="93" customWidth="1"/>
    <col min="7175" max="7175" width="4" style="93" customWidth="1"/>
    <col min="7176" max="7176" width="2.625" style="93" customWidth="1"/>
    <col min="7177" max="7183" width="7.625" style="93" customWidth="1"/>
    <col min="7184" max="7189" width="7" style="93" customWidth="1"/>
    <col min="7190" max="7190" width="4.625" style="93" customWidth="1"/>
    <col min="7191" max="7191" width="3.375" style="93" customWidth="1"/>
    <col min="7192" max="7192" width="7.625" style="93" customWidth="1"/>
    <col min="7193" max="7424" width="9" style="93"/>
    <col min="7425" max="7425" width="3.75" style="93" customWidth="1"/>
    <col min="7426" max="7426" width="1.75" style="93" customWidth="1"/>
    <col min="7427" max="7427" width="4" style="93" customWidth="1"/>
    <col min="7428" max="7428" width="4.125" style="93" customWidth="1"/>
    <col min="7429" max="7429" width="3.75" style="93" customWidth="1"/>
    <col min="7430" max="7430" width="1.75" style="93" customWidth="1"/>
    <col min="7431" max="7431" width="4" style="93" customWidth="1"/>
    <col min="7432" max="7432" width="2.625" style="93" customWidth="1"/>
    <col min="7433" max="7439" width="7.625" style="93" customWidth="1"/>
    <col min="7440" max="7445" width="7" style="93" customWidth="1"/>
    <col min="7446" max="7446" width="4.625" style="93" customWidth="1"/>
    <col min="7447" max="7447" width="3.375" style="93" customWidth="1"/>
    <col min="7448" max="7448" width="7.625" style="93" customWidth="1"/>
    <col min="7449" max="7680" width="9" style="93"/>
    <col min="7681" max="7681" width="3.75" style="93" customWidth="1"/>
    <col min="7682" max="7682" width="1.75" style="93" customWidth="1"/>
    <col min="7683" max="7683" width="4" style="93" customWidth="1"/>
    <col min="7684" max="7684" width="4.125" style="93" customWidth="1"/>
    <col min="7685" max="7685" width="3.75" style="93" customWidth="1"/>
    <col min="7686" max="7686" width="1.75" style="93" customWidth="1"/>
    <col min="7687" max="7687" width="4" style="93" customWidth="1"/>
    <col min="7688" max="7688" width="2.625" style="93" customWidth="1"/>
    <col min="7689" max="7695" width="7.625" style="93" customWidth="1"/>
    <col min="7696" max="7701" width="7" style="93" customWidth="1"/>
    <col min="7702" max="7702" width="4.625" style="93" customWidth="1"/>
    <col min="7703" max="7703" width="3.375" style="93" customWidth="1"/>
    <col min="7704" max="7704" width="7.625" style="93" customWidth="1"/>
    <col min="7705" max="7936" width="9" style="93"/>
    <col min="7937" max="7937" width="3.75" style="93" customWidth="1"/>
    <col min="7938" max="7938" width="1.75" style="93" customWidth="1"/>
    <col min="7939" max="7939" width="4" style="93" customWidth="1"/>
    <col min="7940" max="7940" width="4.125" style="93" customWidth="1"/>
    <col min="7941" max="7941" width="3.75" style="93" customWidth="1"/>
    <col min="7942" max="7942" width="1.75" style="93" customWidth="1"/>
    <col min="7943" max="7943" width="4" style="93" customWidth="1"/>
    <col min="7944" max="7944" width="2.625" style="93" customWidth="1"/>
    <col min="7945" max="7951" width="7.625" style="93" customWidth="1"/>
    <col min="7952" max="7957" width="7" style="93" customWidth="1"/>
    <col min="7958" max="7958" width="4.625" style="93" customWidth="1"/>
    <col min="7959" max="7959" width="3.375" style="93" customWidth="1"/>
    <col min="7960" max="7960" width="7.625" style="93" customWidth="1"/>
    <col min="7961" max="8192" width="9" style="93"/>
    <col min="8193" max="8193" width="3.75" style="93" customWidth="1"/>
    <col min="8194" max="8194" width="1.75" style="93" customWidth="1"/>
    <col min="8195" max="8195" width="4" style="93" customWidth="1"/>
    <col min="8196" max="8196" width="4.125" style="93" customWidth="1"/>
    <col min="8197" max="8197" width="3.75" style="93" customWidth="1"/>
    <col min="8198" max="8198" width="1.75" style="93" customWidth="1"/>
    <col min="8199" max="8199" width="4" style="93" customWidth="1"/>
    <col min="8200" max="8200" width="2.625" style="93" customWidth="1"/>
    <col min="8201" max="8207" width="7.625" style="93" customWidth="1"/>
    <col min="8208" max="8213" width="7" style="93" customWidth="1"/>
    <col min="8214" max="8214" width="4.625" style="93" customWidth="1"/>
    <col min="8215" max="8215" width="3.375" style="93" customWidth="1"/>
    <col min="8216" max="8216" width="7.625" style="93" customWidth="1"/>
    <col min="8217" max="8448" width="9" style="93"/>
    <col min="8449" max="8449" width="3.75" style="93" customWidth="1"/>
    <col min="8450" max="8450" width="1.75" style="93" customWidth="1"/>
    <col min="8451" max="8451" width="4" style="93" customWidth="1"/>
    <col min="8452" max="8452" width="4.125" style="93" customWidth="1"/>
    <col min="8453" max="8453" width="3.75" style="93" customWidth="1"/>
    <col min="8454" max="8454" width="1.75" style="93" customWidth="1"/>
    <col min="8455" max="8455" width="4" style="93" customWidth="1"/>
    <col min="8456" max="8456" width="2.625" style="93" customWidth="1"/>
    <col min="8457" max="8463" width="7.625" style="93" customWidth="1"/>
    <col min="8464" max="8469" width="7" style="93" customWidth="1"/>
    <col min="8470" max="8470" width="4.625" style="93" customWidth="1"/>
    <col min="8471" max="8471" width="3.375" style="93" customWidth="1"/>
    <col min="8472" max="8472" width="7.625" style="93" customWidth="1"/>
    <col min="8473" max="8704" width="9" style="93"/>
    <col min="8705" max="8705" width="3.75" style="93" customWidth="1"/>
    <col min="8706" max="8706" width="1.75" style="93" customWidth="1"/>
    <col min="8707" max="8707" width="4" style="93" customWidth="1"/>
    <col min="8708" max="8708" width="4.125" style="93" customWidth="1"/>
    <col min="8709" max="8709" width="3.75" style="93" customWidth="1"/>
    <col min="8710" max="8710" width="1.75" style="93" customWidth="1"/>
    <col min="8711" max="8711" width="4" style="93" customWidth="1"/>
    <col min="8712" max="8712" width="2.625" style="93" customWidth="1"/>
    <col min="8713" max="8719" width="7.625" style="93" customWidth="1"/>
    <col min="8720" max="8725" width="7" style="93" customWidth="1"/>
    <col min="8726" max="8726" width="4.625" style="93" customWidth="1"/>
    <col min="8727" max="8727" width="3.375" style="93" customWidth="1"/>
    <col min="8728" max="8728" width="7.625" style="93" customWidth="1"/>
    <col min="8729" max="8960" width="9" style="93"/>
    <col min="8961" max="8961" width="3.75" style="93" customWidth="1"/>
    <col min="8962" max="8962" width="1.75" style="93" customWidth="1"/>
    <col min="8963" max="8963" width="4" style="93" customWidth="1"/>
    <col min="8964" max="8964" width="4.125" style="93" customWidth="1"/>
    <col min="8965" max="8965" width="3.75" style="93" customWidth="1"/>
    <col min="8966" max="8966" width="1.75" style="93" customWidth="1"/>
    <col min="8967" max="8967" width="4" style="93" customWidth="1"/>
    <col min="8968" max="8968" width="2.625" style="93" customWidth="1"/>
    <col min="8969" max="8975" width="7.625" style="93" customWidth="1"/>
    <col min="8976" max="8981" width="7" style="93" customWidth="1"/>
    <col min="8982" max="8982" width="4.625" style="93" customWidth="1"/>
    <col min="8983" max="8983" width="3.375" style="93" customWidth="1"/>
    <col min="8984" max="8984" width="7.625" style="93" customWidth="1"/>
    <col min="8985" max="9216" width="9" style="93"/>
    <col min="9217" max="9217" width="3.75" style="93" customWidth="1"/>
    <col min="9218" max="9218" width="1.75" style="93" customWidth="1"/>
    <col min="9219" max="9219" width="4" style="93" customWidth="1"/>
    <col min="9220" max="9220" width="4.125" style="93" customWidth="1"/>
    <col min="9221" max="9221" width="3.75" style="93" customWidth="1"/>
    <col min="9222" max="9222" width="1.75" style="93" customWidth="1"/>
    <col min="9223" max="9223" width="4" style="93" customWidth="1"/>
    <col min="9224" max="9224" width="2.625" style="93" customWidth="1"/>
    <col min="9225" max="9231" width="7.625" style="93" customWidth="1"/>
    <col min="9232" max="9237" width="7" style="93" customWidth="1"/>
    <col min="9238" max="9238" width="4.625" style="93" customWidth="1"/>
    <col min="9239" max="9239" width="3.375" style="93" customWidth="1"/>
    <col min="9240" max="9240" width="7.625" style="93" customWidth="1"/>
    <col min="9241" max="9472" width="9" style="93"/>
    <col min="9473" max="9473" width="3.75" style="93" customWidth="1"/>
    <col min="9474" max="9474" width="1.75" style="93" customWidth="1"/>
    <col min="9475" max="9475" width="4" style="93" customWidth="1"/>
    <col min="9476" max="9476" width="4.125" style="93" customWidth="1"/>
    <col min="9477" max="9477" width="3.75" style="93" customWidth="1"/>
    <col min="9478" max="9478" width="1.75" style="93" customWidth="1"/>
    <col min="9479" max="9479" width="4" style="93" customWidth="1"/>
    <col min="9480" max="9480" width="2.625" style="93" customWidth="1"/>
    <col min="9481" max="9487" width="7.625" style="93" customWidth="1"/>
    <col min="9488" max="9493" width="7" style="93" customWidth="1"/>
    <col min="9494" max="9494" width="4.625" style="93" customWidth="1"/>
    <col min="9495" max="9495" width="3.375" style="93" customWidth="1"/>
    <col min="9496" max="9496" width="7.625" style="93" customWidth="1"/>
    <col min="9497" max="9728" width="9" style="93"/>
    <col min="9729" max="9729" width="3.75" style="93" customWidth="1"/>
    <col min="9730" max="9730" width="1.75" style="93" customWidth="1"/>
    <col min="9731" max="9731" width="4" style="93" customWidth="1"/>
    <col min="9732" max="9732" width="4.125" style="93" customWidth="1"/>
    <col min="9733" max="9733" width="3.75" style="93" customWidth="1"/>
    <col min="9734" max="9734" width="1.75" style="93" customWidth="1"/>
    <col min="9735" max="9735" width="4" style="93" customWidth="1"/>
    <col min="9736" max="9736" width="2.625" style="93" customWidth="1"/>
    <col min="9737" max="9743" width="7.625" style="93" customWidth="1"/>
    <col min="9744" max="9749" width="7" style="93" customWidth="1"/>
    <col min="9750" max="9750" width="4.625" style="93" customWidth="1"/>
    <col min="9751" max="9751" width="3.375" style="93" customWidth="1"/>
    <col min="9752" max="9752" width="7.625" style="93" customWidth="1"/>
    <col min="9753" max="9984" width="9" style="93"/>
    <col min="9985" max="9985" width="3.75" style="93" customWidth="1"/>
    <col min="9986" max="9986" width="1.75" style="93" customWidth="1"/>
    <col min="9987" max="9987" width="4" style="93" customWidth="1"/>
    <col min="9988" max="9988" width="4.125" style="93" customWidth="1"/>
    <col min="9989" max="9989" width="3.75" style="93" customWidth="1"/>
    <col min="9990" max="9990" width="1.75" style="93" customWidth="1"/>
    <col min="9991" max="9991" width="4" style="93" customWidth="1"/>
    <col min="9992" max="9992" width="2.625" style="93" customWidth="1"/>
    <col min="9993" max="9999" width="7.625" style="93" customWidth="1"/>
    <col min="10000" max="10005" width="7" style="93" customWidth="1"/>
    <col min="10006" max="10006" width="4.625" style="93" customWidth="1"/>
    <col min="10007" max="10007" width="3.375" style="93" customWidth="1"/>
    <col min="10008" max="10008" width="7.625" style="93" customWidth="1"/>
    <col min="10009" max="10240" width="9" style="93"/>
    <col min="10241" max="10241" width="3.75" style="93" customWidth="1"/>
    <col min="10242" max="10242" width="1.75" style="93" customWidth="1"/>
    <col min="10243" max="10243" width="4" style="93" customWidth="1"/>
    <col min="10244" max="10244" width="4.125" style="93" customWidth="1"/>
    <col min="10245" max="10245" width="3.75" style="93" customWidth="1"/>
    <col min="10246" max="10246" width="1.75" style="93" customWidth="1"/>
    <col min="10247" max="10247" width="4" style="93" customWidth="1"/>
    <col min="10248" max="10248" width="2.625" style="93" customWidth="1"/>
    <col min="10249" max="10255" width="7.625" style="93" customWidth="1"/>
    <col min="10256" max="10261" width="7" style="93" customWidth="1"/>
    <col min="10262" max="10262" width="4.625" style="93" customWidth="1"/>
    <col min="10263" max="10263" width="3.375" style="93" customWidth="1"/>
    <col min="10264" max="10264" width="7.625" style="93" customWidth="1"/>
    <col min="10265" max="10496" width="9" style="93"/>
    <col min="10497" max="10497" width="3.75" style="93" customWidth="1"/>
    <col min="10498" max="10498" width="1.75" style="93" customWidth="1"/>
    <col min="10499" max="10499" width="4" style="93" customWidth="1"/>
    <col min="10500" max="10500" width="4.125" style="93" customWidth="1"/>
    <col min="10501" max="10501" width="3.75" style="93" customWidth="1"/>
    <col min="10502" max="10502" width="1.75" style="93" customWidth="1"/>
    <col min="10503" max="10503" width="4" style="93" customWidth="1"/>
    <col min="10504" max="10504" width="2.625" style="93" customWidth="1"/>
    <col min="10505" max="10511" width="7.625" style="93" customWidth="1"/>
    <col min="10512" max="10517" width="7" style="93" customWidth="1"/>
    <col min="10518" max="10518" width="4.625" style="93" customWidth="1"/>
    <col min="10519" max="10519" width="3.375" style="93" customWidth="1"/>
    <col min="10520" max="10520" width="7.625" style="93" customWidth="1"/>
    <col min="10521" max="10752" width="9" style="93"/>
    <col min="10753" max="10753" width="3.75" style="93" customWidth="1"/>
    <col min="10754" max="10754" width="1.75" style="93" customWidth="1"/>
    <col min="10755" max="10755" width="4" style="93" customWidth="1"/>
    <col min="10756" max="10756" width="4.125" style="93" customWidth="1"/>
    <col min="10757" max="10757" width="3.75" style="93" customWidth="1"/>
    <col min="10758" max="10758" width="1.75" style="93" customWidth="1"/>
    <col min="10759" max="10759" width="4" style="93" customWidth="1"/>
    <col min="10760" max="10760" width="2.625" style="93" customWidth="1"/>
    <col min="10761" max="10767" width="7.625" style="93" customWidth="1"/>
    <col min="10768" max="10773" width="7" style="93" customWidth="1"/>
    <col min="10774" max="10774" width="4.625" style="93" customWidth="1"/>
    <col min="10775" max="10775" width="3.375" style="93" customWidth="1"/>
    <col min="10776" max="10776" width="7.625" style="93" customWidth="1"/>
    <col min="10777" max="11008" width="9" style="93"/>
    <col min="11009" max="11009" width="3.75" style="93" customWidth="1"/>
    <col min="11010" max="11010" width="1.75" style="93" customWidth="1"/>
    <col min="11011" max="11011" width="4" style="93" customWidth="1"/>
    <col min="11012" max="11012" width="4.125" style="93" customWidth="1"/>
    <col min="11013" max="11013" width="3.75" style="93" customWidth="1"/>
    <col min="11014" max="11014" width="1.75" style="93" customWidth="1"/>
    <col min="11015" max="11015" width="4" style="93" customWidth="1"/>
    <col min="11016" max="11016" width="2.625" style="93" customWidth="1"/>
    <col min="11017" max="11023" width="7.625" style="93" customWidth="1"/>
    <col min="11024" max="11029" width="7" style="93" customWidth="1"/>
    <col min="11030" max="11030" width="4.625" style="93" customWidth="1"/>
    <col min="11031" max="11031" width="3.375" style="93" customWidth="1"/>
    <col min="11032" max="11032" width="7.625" style="93" customWidth="1"/>
    <col min="11033" max="11264" width="9" style="93"/>
    <col min="11265" max="11265" width="3.75" style="93" customWidth="1"/>
    <col min="11266" max="11266" width="1.75" style="93" customWidth="1"/>
    <col min="11267" max="11267" width="4" style="93" customWidth="1"/>
    <col min="11268" max="11268" width="4.125" style="93" customWidth="1"/>
    <col min="11269" max="11269" width="3.75" style="93" customWidth="1"/>
    <col min="11270" max="11270" width="1.75" style="93" customWidth="1"/>
    <col min="11271" max="11271" width="4" style="93" customWidth="1"/>
    <col min="11272" max="11272" width="2.625" style="93" customWidth="1"/>
    <col min="11273" max="11279" width="7.625" style="93" customWidth="1"/>
    <col min="11280" max="11285" width="7" style="93" customWidth="1"/>
    <col min="11286" max="11286" width="4.625" style="93" customWidth="1"/>
    <col min="11287" max="11287" width="3.375" style="93" customWidth="1"/>
    <col min="11288" max="11288" width="7.625" style="93" customWidth="1"/>
    <col min="11289" max="11520" width="9" style="93"/>
    <col min="11521" max="11521" width="3.75" style="93" customWidth="1"/>
    <col min="11522" max="11522" width="1.75" style="93" customWidth="1"/>
    <col min="11523" max="11523" width="4" style="93" customWidth="1"/>
    <col min="11524" max="11524" width="4.125" style="93" customWidth="1"/>
    <col min="11525" max="11525" width="3.75" style="93" customWidth="1"/>
    <col min="11526" max="11526" width="1.75" style="93" customWidth="1"/>
    <col min="11527" max="11527" width="4" style="93" customWidth="1"/>
    <col min="11528" max="11528" width="2.625" style="93" customWidth="1"/>
    <col min="11529" max="11535" width="7.625" style="93" customWidth="1"/>
    <col min="11536" max="11541" width="7" style="93" customWidth="1"/>
    <col min="11542" max="11542" width="4.625" style="93" customWidth="1"/>
    <col min="11543" max="11543" width="3.375" style="93" customWidth="1"/>
    <col min="11544" max="11544" width="7.625" style="93" customWidth="1"/>
    <col min="11545" max="11776" width="9" style="93"/>
    <col min="11777" max="11777" width="3.75" style="93" customWidth="1"/>
    <col min="11778" max="11778" width="1.75" style="93" customWidth="1"/>
    <col min="11779" max="11779" width="4" style="93" customWidth="1"/>
    <col min="11780" max="11780" width="4.125" style="93" customWidth="1"/>
    <col min="11781" max="11781" width="3.75" style="93" customWidth="1"/>
    <col min="11782" max="11782" width="1.75" style="93" customWidth="1"/>
    <col min="11783" max="11783" width="4" style="93" customWidth="1"/>
    <col min="11784" max="11784" width="2.625" style="93" customWidth="1"/>
    <col min="11785" max="11791" width="7.625" style="93" customWidth="1"/>
    <col min="11792" max="11797" width="7" style="93" customWidth="1"/>
    <col min="11798" max="11798" width="4.625" style="93" customWidth="1"/>
    <col min="11799" max="11799" width="3.375" style="93" customWidth="1"/>
    <col min="11800" max="11800" width="7.625" style="93" customWidth="1"/>
    <col min="11801" max="12032" width="9" style="93"/>
    <col min="12033" max="12033" width="3.75" style="93" customWidth="1"/>
    <col min="12034" max="12034" width="1.75" style="93" customWidth="1"/>
    <col min="12035" max="12035" width="4" style="93" customWidth="1"/>
    <col min="12036" max="12036" width="4.125" style="93" customWidth="1"/>
    <col min="12037" max="12037" width="3.75" style="93" customWidth="1"/>
    <col min="12038" max="12038" width="1.75" style="93" customWidth="1"/>
    <col min="12039" max="12039" width="4" style="93" customWidth="1"/>
    <col min="12040" max="12040" width="2.625" style="93" customWidth="1"/>
    <col min="12041" max="12047" width="7.625" style="93" customWidth="1"/>
    <col min="12048" max="12053" width="7" style="93" customWidth="1"/>
    <col min="12054" max="12054" width="4.625" style="93" customWidth="1"/>
    <col min="12055" max="12055" width="3.375" style="93" customWidth="1"/>
    <col min="12056" max="12056" width="7.625" style="93" customWidth="1"/>
    <col min="12057" max="12288" width="9" style="93"/>
    <col min="12289" max="12289" width="3.75" style="93" customWidth="1"/>
    <col min="12290" max="12290" width="1.75" style="93" customWidth="1"/>
    <col min="12291" max="12291" width="4" style="93" customWidth="1"/>
    <col min="12292" max="12292" width="4.125" style="93" customWidth="1"/>
    <col min="12293" max="12293" width="3.75" style="93" customWidth="1"/>
    <col min="12294" max="12294" width="1.75" style="93" customWidth="1"/>
    <col min="12295" max="12295" width="4" style="93" customWidth="1"/>
    <col min="12296" max="12296" width="2.625" style="93" customWidth="1"/>
    <col min="12297" max="12303" width="7.625" style="93" customWidth="1"/>
    <col min="12304" max="12309" width="7" style="93" customWidth="1"/>
    <col min="12310" max="12310" width="4.625" style="93" customWidth="1"/>
    <col min="12311" max="12311" width="3.375" style="93" customWidth="1"/>
    <col min="12312" max="12312" width="7.625" style="93" customWidth="1"/>
    <col min="12313" max="12544" width="9" style="93"/>
    <col min="12545" max="12545" width="3.75" style="93" customWidth="1"/>
    <col min="12546" max="12546" width="1.75" style="93" customWidth="1"/>
    <col min="12547" max="12547" width="4" style="93" customWidth="1"/>
    <col min="12548" max="12548" width="4.125" style="93" customWidth="1"/>
    <col min="12549" max="12549" width="3.75" style="93" customWidth="1"/>
    <col min="12550" max="12550" width="1.75" style="93" customWidth="1"/>
    <col min="12551" max="12551" width="4" style="93" customWidth="1"/>
    <col min="12552" max="12552" width="2.625" style="93" customWidth="1"/>
    <col min="12553" max="12559" width="7.625" style="93" customWidth="1"/>
    <col min="12560" max="12565" width="7" style="93" customWidth="1"/>
    <col min="12566" max="12566" width="4.625" style="93" customWidth="1"/>
    <col min="12567" max="12567" width="3.375" style="93" customWidth="1"/>
    <col min="12568" max="12568" width="7.625" style="93" customWidth="1"/>
    <col min="12569" max="12800" width="9" style="93"/>
    <col min="12801" max="12801" width="3.75" style="93" customWidth="1"/>
    <col min="12802" max="12802" width="1.75" style="93" customWidth="1"/>
    <col min="12803" max="12803" width="4" style="93" customWidth="1"/>
    <col min="12804" max="12804" width="4.125" style="93" customWidth="1"/>
    <col min="12805" max="12805" width="3.75" style="93" customWidth="1"/>
    <col min="12806" max="12806" width="1.75" style="93" customWidth="1"/>
    <col min="12807" max="12807" width="4" style="93" customWidth="1"/>
    <col min="12808" max="12808" width="2.625" style="93" customWidth="1"/>
    <col min="12809" max="12815" width="7.625" style="93" customWidth="1"/>
    <col min="12816" max="12821" width="7" style="93" customWidth="1"/>
    <col min="12822" max="12822" width="4.625" style="93" customWidth="1"/>
    <col min="12823" max="12823" width="3.375" style="93" customWidth="1"/>
    <col min="12824" max="12824" width="7.625" style="93" customWidth="1"/>
    <col min="12825" max="13056" width="9" style="93"/>
    <col min="13057" max="13057" width="3.75" style="93" customWidth="1"/>
    <col min="13058" max="13058" width="1.75" style="93" customWidth="1"/>
    <col min="13059" max="13059" width="4" style="93" customWidth="1"/>
    <col min="13060" max="13060" width="4.125" style="93" customWidth="1"/>
    <col min="13061" max="13061" width="3.75" style="93" customWidth="1"/>
    <col min="13062" max="13062" width="1.75" style="93" customWidth="1"/>
    <col min="13063" max="13063" width="4" style="93" customWidth="1"/>
    <col min="13064" max="13064" width="2.625" style="93" customWidth="1"/>
    <col min="13065" max="13071" width="7.625" style="93" customWidth="1"/>
    <col min="13072" max="13077" width="7" style="93" customWidth="1"/>
    <col min="13078" max="13078" width="4.625" style="93" customWidth="1"/>
    <col min="13079" max="13079" width="3.375" style="93" customWidth="1"/>
    <col min="13080" max="13080" width="7.625" style="93" customWidth="1"/>
    <col min="13081" max="13312" width="9" style="93"/>
    <col min="13313" max="13313" width="3.75" style="93" customWidth="1"/>
    <col min="13314" max="13314" width="1.75" style="93" customWidth="1"/>
    <col min="13315" max="13315" width="4" style="93" customWidth="1"/>
    <col min="13316" max="13316" width="4.125" style="93" customWidth="1"/>
    <col min="13317" max="13317" width="3.75" style="93" customWidth="1"/>
    <col min="13318" max="13318" width="1.75" style="93" customWidth="1"/>
    <col min="13319" max="13319" width="4" style="93" customWidth="1"/>
    <col min="13320" max="13320" width="2.625" style="93" customWidth="1"/>
    <col min="13321" max="13327" width="7.625" style="93" customWidth="1"/>
    <col min="13328" max="13333" width="7" style="93" customWidth="1"/>
    <col min="13334" max="13334" width="4.625" style="93" customWidth="1"/>
    <col min="13335" max="13335" width="3.375" style="93" customWidth="1"/>
    <col min="13336" max="13336" width="7.625" style="93" customWidth="1"/>
    <col min="13337" max="13568" width="9" style="93"/>
    <col min="13569" max="13569" width="3.75" style="93" customWidth="1"/>
    <col min="13570" max="13570" width="1.75" style="93" customWidth="1"/>
    <col min="13571" max="13571" width="4" style="93" customWidth="1"/>
    <col min="13572" max="13572" width="4.125" style="93" customWidth="1"/>
    <col min="13573" max="13573" width="3.75" style="93" customWidth="1"/>
    <col min="13574" max="13574" width="1.75" style="93" customWidth="1"/>
    <col min="13575" max="13575" width="4" style="93" customWidth="1"/>
    <col min="13576" max="13576" width="2.625" style="93" customWidth="1"/>
    <col min="13577" max="13583" width="7.625" style="93" customWidth="1"/>
    <col min="13584" max="13589" width="7" style="93" customWidth="1"/>
    <col min="13590" max="13590" width="4.625" style="93" customWidth="1"/>
    <col min="13591" max="13591" width="3.375" style="93" customWidth="1"/>
    <col min="13592" max="13592" width="7.625" style="93" customWidth="1"/>
    <col min="13593" max="13824" width="9" style="93"/>
    <col min="13825" max="13825" width="3.75" style="93" customWidth="1"/>
    <col min="13826" max="13826" width="1.75" style="93" customWidth="1"/>
    <col min="13827" max="13827" width="4" style="93" customWidth="1"/>
    <col min="13828" max="13828" width="4.125" style="93" customWidth="1"/>
    <col min="13829" max="13829" width="3.75" style="93" customWidth="1"/>
    <col min="13830" max="13830" width="1.75" style="93" customWidth="1"/>
    <col min="13831" max="13831" width="4" style="93" customWidth="1"/>
    <col min="13832" max="13832" width="2.625" style="93" customWidth="1"/>
    <col min="13833" max="13839" width="7.625" style="93" customWidth="1"/>
    <col min="13840" max="13845" width="7" style="93" customWidth="1"/>
    <col min="13846" max="13846" width="4.625" style="93" customWidth="1"/>
    <col min="13847" max="13847" width="3.375" style="93" customWidth="1"/>
    <col min="13848" max="13848" width="7.625" style="93" customWidth="1"/>
    <col min="13849" max="14080" width="9" style="93"/>
    <col min="14081" max="14081" width="3.75" style="93" customWidth="1"/>
    <col min="14082" max="14082" width="1.75" style="93" customWidth="1"/>
    <col min="14083" max="14083" width="4" style="93" customWidth="1"/>
    <col min="14084" max="14084" width="4.125" style="93" customWidth="1"/>
    <col min="14085" max="14085" width="3.75" style="93" customWidth="1"/>
    <col min="14086" max="14086" width="1.75" style="93" customWidth="1"/>
    <col min="14087" max="14087" width="4" style="93" customWidth="1"/>
    <col min="14088" max="14088" width="2.625" style="93" customWidth="1"/>
    <col min="14089" max="14095" width="7.625" style="93" customWidth="1"/>
    <col min="14096" max="14101" width="7" style="93" customWidth="1"/>
    <col min="14102" max="14102" width="4.625" style="93" customWidth="1"/>
    <col min="14103" max="14103" width="3.375" style="93" customWidth="1"/>
    <col min="14104" max="14104" width="7.625" style="93" customWidth="1"/>
    <col min="14105" max="14336" width="9" style="93"/>
    <col min="14337" max="14337" width="3.75" style="93" customWidth="1"/>
    <col min="14338" max="14338" width="1.75" style="93" customWidth="1"/>
    <col min="14339" max="14339" width="4" style="93" customWidth="1"/>
    <col min="14340" max="14340" width="4.125" style="93" customWidth="1"/>
    <col min="14341" max="14341" width="3.75" style="93" customWidth="1"/>
    <col min="14342" max="14342" width="1.75" style="93" customWidth="1"/>
    <col min="14343" max="14343" width="4" style="93" customWidth="1"/>
    <col min="14344" max="14344" width="2.625" style="93" customWidth="1"/>
    <col min="14345" max="14351" width="7.625" style="93" customWidth="1"/>
    <col min="14352" max="14357" width="7" style="93" customWidth="1"/>
    <col min="14358" max="14358" width="4.625" style="93" customWidth="1"/>
    <col min="14359" max="14359" width="3.375" style="93" customWidth="1"/>
    <col min="14360" max="14360" width="7.625" style="93" customWidth="1"/>
    <col min="14361" max="14592" width="9" style="93"/>
    <col min="14593" max="14593" width="3.75" style="93" customWidth="1"/>
    <col min="14594" max="14594" width="1.75" style="93" customWidth="1"/>
    <col min="14595" max="14595" width="4" style="93" customWidth="1"/>
    <col min="14596" max="14596" width="4.125" style="93" customWidth="1"/>
    <col min="14597" max="14597" width="3.75" style="93" customWidth="1"/>
    <col min="14598" max="14598" width="1.75" style="93" customWidth="1"/>
    <col min="14599" max="14599" width="4" style="93" customWidth="1"/>
    <col min="14600" max="14600" width="2.625" style="93" customWidth="1"/>
    <col min="14601" max="14607" width="7.625" style="93" customWidth="1"/>
    <col min="14608" max="14613" width="7" style="93" customWidth="1"/>
    <col min="14614" max="14614" width="4.625" style="93" customWidth="1"/>
    <col min="14615" max="14615" width="3.375" style="93" customWidth="1"/>
    <col min="14616" max="14616" width="7.625" style="93" customWidth="1"/>
    <col min="14617" max="14848" width="9" style="93"/>
    <col min="14849" max="14849" width="3.75" style="93" customWidth="1"/>
    <col min="14850" max="14850" width="1.75" style="93" customWidth="1"/>
    <col min="14851" max="14851" width="4" style="93" customWidth="1"/>
    <col min="14852" max="14852" width="4.125" style="93" customWidth="1"/>
    <col min="14853" max="14853" width="3.75" style="93" customWidth="1"/>
    <col min="14854" max="14854" width="1.75" style="93" customWidth="1"/>
    <col min="14855" max="14855" width="4" style="93" customWidth="1"/>
    <col min="14856" max="14856" width="2.625" style="93" customWidth="1"/>
    <col min="14857" max="14863" width="7.625" style="93" customWidth="1"/>
    <col min="14864" max="14869" width="7" style="93" customWidth="1"/>
    <col min="14870" max="14870" width="4.625" style="93" customWidth="1"/>
    <col min="14871" max="14871" width="3.375" style="93" customWidth="1"/>
    <col min="14872" max="14872" width="7.625" style="93" customWidth="1"/>
    <col min="14873" max="15104" width="9" style="93"/>
    <col min="15105" max="15105" width="3.75" style="93" customWidth="1"/>
    <col min="15106" max="15106" width="1.75" style="93" customWidth="1"/>
    <col min="15107" max="15107" width="4" style="93" customWidth="1"/>
    <col min="15108" max="15108" width="4.125" style="93" customWidth="1"/>
    <col min="15109" max="15109" width="3.75" style="93" customWidth="1"/>
    <col min="15110" max="15110" width="1.75" style="93" customWidth="1"/>
    <col min="15111" max="15111" width="4" style="93" customWidth="1"/>
    <col min="15112" max="15112" width="2.625" style="93" customWidth="1"/>
    <col min="15113" max="15119" width="7.625" style="93" customWidth="1"/>
    <col min="15120" max="15125" width="7" style="93" customWidth="1"/>
    <col min="15126" max="15126" width="4.625" style="93" customWidth="1"/>
    <col min="15127" max="15127" width="3.375" style="93" customWidth="1"/>
    <col min="15128" max="15128" width="7.625" style="93" customWidth="1"/>
    <col min="15129" max="15360" width="9" style="93"/>
    <col min="15361" max="15361" width="3.75" style="93" customWidth="1"/>
    <col min="15362" max="15362" width="1.75" style="93" customWidth="1"/>
    <col min="15363" max="15363" width="4" style="93" customWidth="1"/>
    <col min="15364" max="15364" width="4.125" style="93" customWidth="1"/>
    <col min="15365" max="15365" width="3.75" style="93" customWidth="1"/>
    <col min="15366" max="15366" width="1.75" style="93" customWidth="1"/>
    <col min="15367" max="15367" width="4" style="93" customWidth="1"/>
    <col min="15368" max="15368" width="2.625" style="93" customWidth="1"/>
    <col min="15369" max="15375" width="7.625" style="93" customWidth="1"/>
    <col min="15376" max="15381" width="7" style="93" customWidth="1"/>
    <col min="15382" max="15382" width="4.625" style="93" customWidth="1"/>
    <col min="15383" max="15383" width="3.375" style="93" customWidth="1"/>
    <col min="15384" max="15384" width="7.625" style="93" customWidth="1"/>
    <col min="15385" max="15616" width="9" style="93"/>
    <col min="15617" max="15617" width="3.75" style="93" customWidth="1"/>
    <col min="15618" max="15618" width="1.75" style="93" customWidth="1"/>
    <col min="15619" max="15619" width="4" style="93" customWidth="1"/>
    <col min="15620" max="15620" width="4.125" style="93" customWidth="1"/>
    <col min="15621" max="15621" width="3.75" style="93" customWidth="1"/>
    <col min="15622" max="15622" width="1.75" style="93" customWidth="1"/>
    <col min="15623" max="15623" width="4" style="93" customWidth="1"/>
    <col min="15624" max="15624" width="2.625" style="93" customWidth="1"/>
    <col min="15625" max="15631" width="7.625" style="93" customWidth="1"/>
    <col min="15632" max="15637" width="7" style="93" customWidth="1"/>
    <col min="15638" max="15638" width="4.625" style="93" customWidth="1"/>
    <col min="15639" max="15639" width="3.375" style="93" customWidth="1"/>
    <col min="15640" max="15640" width="7.625" style="93" customWidth="1"/>
    <col min="15641" max="15872" width="9" style="93"/>
    <col min="15873" max="15873" width="3.75" style="93" customWidth="1"/>
    <col min="15874" max="15874" width="1.75" style="93" customWidth="1"/>
    <col min="15875" max="15875" width="4" style="93" customWidth="1"/>
    <col min="15876" max="15876" width="4.125" style="93" customWidth="1"/>
    <col min="15877" max="15877" width="3.75" style="93" customWidth="1"/>
    <col min="15878" max="15878" width="1.75" style="93" customWidth="1"/>
    <col min="15879" max="15879" width="4" style="93" customWidth="1"/>
    <col min="15880" max="15880" width="2.625" style="93" customWidth="1"/>
    <col min="15881" max="15887" width="7.625" style="93" customWidth="1"/>
    <col min="15888" max="15893" width="7" style="93" customWidth="1"/>
    <col min="15894" max="15894" width="4.625" style="93" customWidth="1"/>
    <col min="15895" max="15895" width="3.375" style="93" customWidth="1"/>
    <col min="15896" max="15896" width="7.625" style="93" customWidth="1"/>
    <col min="15897" max="16128" width="9" style="93"/>
    <col min="16129" max="16129" width="3.75" style="93" customWidth="1"/>
    <col min="16130" max="16130" width="1.75" style="93" customWidth="1"/>
    <col min="16131" max="16131" width="4" style="93" customWidth="1"/>
    <col min="16132" max="16132" width="4.125" style="93" customWidth="1"/>
    <col min="16133" max="16133" width="3.75" style="93" customWidth="1"/>
    <col min="16134" max="16134" width="1.75" style="93" customWidth="1"/>
    <col min="16135" max="16135" width="4" style="93" customWidth="1"/>
    <col min="16136" max="16136" width="2.625" style="93" customWidth="1"/>
    <col min="16137" max="16143" width="7.625" style="93" customWidth="1"/>
    <col min="16144" max="16149" width="7" style="93" customWidth="1"/>
    <col min="16150" max="16150" width="4.625" style="93" customWidth="1"/>
    <col min="16151" max="16151" width="3.375" style="93" customWidth="1"/>
    <col min="16152" max="16152" width="7.625" style="93" customWidth="1"/>
    <col min="16153" max="16384" width="9" style="93"/>
  </cols>
  <sheetData>
    <row r="1" spans="1:24" ht="15.75" customHeight="1">
      <c r="A1" s="91"/>
      <c r="B1" s="92"/>
      <c r="C1" s="92"/>
      <c r="D1" s="92"/>
      <c r="E1" s="92"/>
      <c r="F1" s="92"/>
      <c r="G1" s="92"/>
      <c r="H1" s="92"/>
      <c r="I1" s="352" t="s">
        <v>97</v>
      </c>
      <c r="J1" s="352"/>
      <c r="K1" s="352"/>
      <c r="L1" s="352"/>
      <c r="M1" s="352"/>
      <c r="N1" s="352"/>
      <c r="O1" s="352"/>
      <c r="P1" s="352"/>
      <c r="Q1" s="352"/>
      <c r="R1" s="352"/>
      <c r="S1" s="92"/>
      <c r="T1" s="92"/>
      <c r="U1" s="92"/>
      <c r="V1" s="92"/>
      <c r="W1" s="92"/>
    </row>
    <row r="2" spans="1:24" ht="15.75" customHeight="1">
      <c r="A2" s="445"/>
      <c r="B2" s="445"/>
      <c r="C2" s="445"/>
      <c r="D2" s="94"/>
      <c r="E2" s="91"/>
      <c r="F2" s="91"/>
      <c r="G2" s="91"/>
      <c r="H2" s="91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91"/>
      <c r="T2" s="91"/>
      <c r="U2" s="91"/>
      <c r="V2" s="91"/>
      <c r="W2" s="92"/>
    </row>
    <row r="3" spans="1:24" ht="5.25" customHeight="1">
      <c r="A3" s="95"/>
      <c r="B3" s="95"/>
      <c r="C3" s="95"/>
      <c r="D3" s="95"/>
      <c r="E3" s="96"/>
      <c r="F3" s="96"/>
      <c r="G3" s="96"/>
      <c r="H3" s="96"/>
      <c r="I3" s="95"/>
      <c r="J3" s="95"/>
      <c r="K3" s="95"/>
      <c r="L3" s="95"/>
      <c r="M3" s="95"/>
      <c r="N3" s="95"/>
      <c r="O3" s="95"/>
      <c r="P3" s="95"/>
      <c r="Q3" s="95"/>
      <c r="R3" s="95"/>
      <c r="S3" s="96"/>
      <c r="T3" s="96"/>
      <c r="U3" s="96"/>
      <c r="V3" s="96"/>
      <c r="W3" s="96"/>
      <c r="X3" s="97"/>
    </row>
    <row r="4" spans="1:24" ht="21.75" customHeight="1">
      <c r="A4" s="354" t="s">
        <v>98</v>
      </c>
      <c r="B4" s="354"/>
      <c r="C4" s="354"/>
      <c r="D4" s="354" t="str">
        <f>D40</f>
        <v>児童クラブ・子育て支援センター新築</v>
      </c>
      <c r="E4" s="354"/>
      <c r="F4" s="354"/>
      <c r="G4" s="354"/>
      <c r="H4" s="354"/>
      <c r="I4" s="354"/>
      <c r="J4" s="354"/>
      <c r="K4" s="98" t="s">
        <v>99</v>
      </c>
      <c r="L4" s="91"/>
      <c r="M4" s="96" t="s">
        <v>100</v>
      </c>
      <c r="N4" s="354" t="str">
        <f>N40</f>
        <v>排水</v>
      </c>
      <c r="O4" s="354"/>
      <c r="P4" s="98" t="s">
        <v>101</v>
      </c>
      <c r="Q4" s="446"/>
      <c r="R4" s="446"/>
      <c r="S4" s="99"/>
      <c r="T4" s="99"/>
      <c r="U4" s="99"/>
      <c r="V4" s="99"/>
      <c r="W4" s="99"/>
      <c r="X4" s="100"/>
    </row>
    <row r="5" spans="1:24" ht="8.25" customHeight="1"/>
    <row r="6" spans="1:24" s="104" customFormat="1" ht="16.5" customHeight="1">
      <c r="A6" s="441" t="s">
        <v>102</v>
      </c>
      <c r="B6" s="442"/>
      <c r="C6" s="442"/>
      <c r="D6" s="442"/>
      <c r="E6" s="443"/>
      <c r="F6" s="441" t="s">
        <v>103</v>
      </c>
      <c r="G6" s="442"/>
      <c r="H6" s="442"/>
      <c r="I6" s="444"/>
      <c r="J6" s="357" t="s">
        <v>104</v>
      </c>
      <c r="K6" s="357"/>
      <c r="L6" s="101" t="s">
        <v>105</v>
      </c>
      <c r="M6" s="102" t="s">
        <v>106</v>
      </c>
      <c r="N6" s="441" t="s">
        <v>107</v>
      </c>
      <c r="O6" s="444"/>
      <c r="P6" s="442" t="s">
        <v>108</v>
      </c>
      <c r="Q6" s="444"/>
      <c r="R6" s="356" t="s">
        <v>109</v>
      </c>
      <c r="S6" s="368"/>
      <c r="T6" s="103" t="s">
        <v>110</v>
      </c>
      <c r="X6" s="105" t="s">
        <v>111</v>
      </c>
    </row>
    <row r="7" spans="1:24" s="104" customFormat="1" ht="16.5" customHeight="1">
      <c r="A7" s="438" t="s">
        <v>112</v>
      </c>
      <c r="B7" s="425"/>
      <c r="C7" s="425"/>
      <c r="D7" s="425"/>
      <c r="E7" s="425"/>
      <c r="F7" s="425" t="s">
        <v>113</v>
      </c>
      <c r="G7" s="425"/>
      <c r="H7" s="425"/>
      <c r="I7" s="425"/>
      <c r="J7" s="439">
        <f>ROUND(N67,1)</f>
        <v>1.9</v>
      </c>
      <c r="K7" s="440"/>
      <c r="L7" s="106" t="s">
        <v>114</v>
      </c>
      <c r="M7" s="107"/>
      <c r="N7" s="423">
        <f t="shared" ref="N7:N17" si="0">J7*M7</f>
        <v>0</v>
      </c>
      <c r="O7" s="424"/>
      <c r="P7" s="425" t="s">
        <v>115</v>
      </c>
      <c r="Q7" s="426"/>
      <c r="R7" s="408"/>
      <c r="S7" s="409"/>
      <c r="T7" s="103" t="s">
        <v>116</v>
      </c>
      <c r="X7" s="105" t="s">
        <v>117</v>
      </c>
    </row>
    <row r="8" spans="1:24" s="104" customFormat="1" ht="16.5" customHeight="1">
      <c r="A8" s="420"/>
      <c r="B8" s="406"/>
      <c r="C8" s="406"/>
      <c r="D8" s="406"/>
      <c r="E8" s="406"/>
      <c r="F8" s="406" t="s">
        <v>118</v>
      </c>
      <c r="G8" s="406"/>
      <c r="H8" s="406"/>
      <c r="I8" s="406"/>
      <c r="J8" s="402">
        <f>ROUND(O67,1)</f>
        <v>11.4</v>
      </c>
      <c r="K8" s="403"/>
      <c r="L8" s="108" t="s">
        <v>114</v>
      </c>
      <c r="M8" s="109"/>
      <c r="N8" s="404">
        <f t="shared" si="0"/>
        <v>0</v>
      </c>
      <c r="O8" s="405"/>
      <c r="P8" s="406" t="s">
        <v>119</v>
      </c>
      <c r="Q8" s="407"/>
      <c r="R8" s="399"/>
      <c r="S8" s="400"/>
      <c r="T8" s="103" t="s">
        <v>120</v>
      </c>
      <c r="X8" s="105"/>
    </row>
    <row r="9" spans="1:24" s="104" customFormat="1" ht="16.5" customHeight="1">
      <c r="A9" s="434" t="s">
        <v>121</v>
      </c>
      <c r="B9" s="435"/>
      <c r="C9" s="435"/>
      <c r="D9" s="406" t="s">
        <v>122</v>
      </c>
      <c r="E9" s="406"/>
      <c r="F9" s="406" t="s">
        <v>113</v>
      </c>
      <c r="G9" s="406"/>
      <c r="H9" s="406"/>
      <c r="I9" s="406"/>
      <c r="J9" s="402">
        <f>ROUND(Q67,1)</f>
        <v>0</v>
      </c>
      <c r="K9" s="403"/>
      <c r="L9" s="108" t="s">
        <v>114</v>
      </c>
      <c r="M9" s="109"/>
      <c r="N9" s="404">
        <f t="shared" si="0"/>
        <v>0</v>
      </c>
      <c r="O9" s="405"/>
      <c r="P9" s="406" t="s">
        <v>115</v>
      </c>
      <c r="Q9" s="407"/>
      <c r="R9" s="399"/>
      <c r="S9" s="400"/>
      <c r="T9" s="103" t="s">
        <v>123</v>
      </c>
      <c r="X9" s="105" t="s">
        <v>117</v>
      </c>
    </row>
    <row r="10" spans="1:24" s="104" customFormat="1" ht="16.5" customHeight="1">
      <c r="A10" s="436"/>
      <c r="B10" s="437"/>
      <c r="C10" s="437"/>
      <c r="D10" s="406"/>
      <c r="E10" s="406"/>
      <c r="F10" s="406" t="s">
        <v>118</v>
      </c>
      <c r="G10" s="406"/>
      <c r="H10" s="406"/>
      <c r="I10" s="406"/>
      <c r="J10" s="402">
        <f>ROUND(R67,1)</f>
        <v>7.7</v>
      </c>
      <c r="K10" s="403"/>
      <c r="L10" s="108" t="s">
        <v>114</v>
      </c>
      <c r="M10" s="109"/>
      <c r="N10" s="404">
        <f t="shared" si="0"/>
        <v>0</v>
      </c>
      <c r="O10" s="405"/>
      <c r="P10" s="406" t="s">
        <v>119</v>
      </c>
      <c r="Q10" s="407"/>
      <c r="R10" s="399"/>
      <c r="S10" s="400"/>
      <c r="T10" s="103" t="s">
        <v>124</v>
      </c>
      <c r="X10" s="105" t="s">
        <v>117</v>
      </c>
    </row>
    <row r="11" spans="1:24" s="104" customFormat="1" ht="16.5" customHeight="1">
      <c r="A11" s="427" t="s">
        <v>125</v>
      </c>
      <c r="B11" s="428"/>
      <c r="C11" s="428"/>
      <c r="D11" s="431" t="s">
        <v>126</v>
      </c>
      <c r="E11" s="380"/>
      <c r="F11" s="406" t="s">
        <v>113</v>
      </c>
      <c r="G11" s="406"/>
      <c r="H11" s="406"/>
      <c r="I11" s="406"/>
      <c r="J11" s="402"/>
      <c r="K11" s="403"/>
      <c r="L11" s="108" t="s">
        <v>114</v>
      </c>
      <c r="M11" s="109"/>
      <c r="N11" s="404">
        <f t="shared" si="0"/>
        <v>0</v>
      </c>
      <c r="O11" s="405"/>
      <c r="P11" s="406" t="s">
        <v>115</v>
      </c>
      <c r="Q11" s="407"/>
      <c r="R11" s="399"/>
      <c r="S11" s="400"/>
      <c r="T11" s="103" t="s">
        <v>127</v>
      </c>
      <c r="X11" s="105"/>
    </row>
    <row r="12" spans="1:24" s="104" customFormat="1" ht="16.5" customHeight="1">
      <c r="A12" s="429"/>
      <c r="B12" s="430"/>
      <c r="C12" s="430"/>
      <c r="D12" s="432"/>
      <c r="E12" s="433"/>
      <c r="F12" s="406" t="s">
        <v>118</v>
      </c>
      <c r="G12" s="406"/>
      <c r="H12" s="406"/>
      <c r="I12" s="406"/>
      <c r="J12" s="402">
        <f>ROUND(P67,1)</f>
        <v>5.5</v>
      </c>
      <c r="K12" s="403"/>
      <c r="L12" s="108" t="s">
        <v>114</v>
      </c>
      <c r="M12" s="109"/>
      <c r="N12" s="404">
        <f t="shared" si="0"/>
        <v>0</v>
      </c>
      <c r="O12" s="405"/>
      <c r="P12" s="406" t="s">
        <v>119</v>
      </c>
      <c r="Q12" s="407"/>
      <c r="R12" s="399"/>
      <c r="S12" s="400"/>
      <c r="T12" s="103" t="s">
        <v>128</v>
      </c>
      <c r="X12" s="105" t="s">
        <v>117</v>
      </c>
    </row>
    <row r="13" spans="1:24" s="104" customFormat="1" ht="16.5" customHeight="1">
      <c r="A13" s="420" t="s">
        <v>129</v>
      </c>
      <c r="B13" s="406"/>
      <c r="C13" s="406"/>
      <c r="D13" s="406"/>
      <c r="E13" s="406"/>
      <c r="F13" s="401" t="s">
        <v>130</v>
      </c>
      <c r="G13" s="401"/>
      <c r="H13" s="401"/>
      <c r="I13" s="401"/>
      <c r="J13" s="402"/>
      <c r="K13" s="403"/>
      <c r="L13" s="108" t="s">
        <v>114</v>
      </c>
      <c r="M13" s="109"/>
      <c r="N13" s="404">
        <f t="shared" si="0"/>
        <v>0</v>
      </c>
      <c r="O13" s="405"/>
      <c r="P13" s="406" t="s">
        <v>115</v>
      </c>
      <c r="Q13" s="407"/>
      <c r="R13" s="399"/>
      <c r="S13" s="400"/>
      <c r="T13" s="103" t="s">
        <v>131</v>
      </c>
      <c r="X13" s="105"/>
    </row>
    <row r="14" spans="1:24" s="104" customFormat="1" ht="16.5" customHeight="1">
      <c r="A14" s="420"/>
      <c r="B14" s="406"/>
      <c r="C14" s="406"/>
      <c r="D14" s="406"/>
      <c r="E14" s="406"/>
      <c r="F14" s="401" t="s">
        <v>132</v>
      </c>
      <c r="G14" s="401"/>
      <c r="H14" s="401"/>
      <c r="I14" s="401"/>
      <c r="J14" s="402">
        <f>J12</f>
        <v>5.5</v>
      </c>
      <c r="K14" s="403"/>
      <c r="L14" s="108" t="s">
        <v>114</v>
      </c>
      <c r="M14" s="109"/>
      <c r="N14" s="404">
        <f t="shared" si="0"/>
        <v>0</v>
      </c>
      <c r="O14" s="405"/>
      <c r="P14" s="406" t="s">
        <v>119</v>
      </c>
      <c r="Q14" s="407"/>
      <c r="R14" s="399"/>
      <c r="S14" s="400"/>
      <c r="T14" s="103" t="s">
        <v>133</v>
      </c>
      <c r="X14" s="105" t="s">
        <v>117</v>
      </c>
    </row>
    <row r="15" spans="1:24" s="104" customFormat="1" ht="16.5" customHeight="1">
      <c r="A15" s="421"/>
      <c r="B15" s="416"/>
      <c r="C15" s="416"/>
      <c r="D15" s="416"/>
      <c r="E15" s="416"/>
      <c r="F15" s="416" t="s">
        <v>134</v>
      </c>
      <c r="G15" s="416"/>
      <c r="H15" s="416"/>
      <c r="I15" s="416"/>
      <c r="J15" s="417"/>
      <c r="K15" s="418"/>
      <c r="L15" s="110" t="s">
        <v>114</v>
      </c>
      <c r="M15" s="111"/>
      <c r="N15" s="404">
        <f t="shared" si="0"/>
        <v>0</v>
      </c>
      <c r="O15" s="405"/>
      <c r="P15" s="416"/>
      <c r="Q15" s="419"/>
      <c r="R15" s="414"/>
      <c r="S15" s="415"/>
      <c r="T15" s="103" t="s">
        <v>135</v>
      </c>
      <c r="X15" s="105" t="s">
        <v>117</v>
      </c>
    </row>
    <row r="16" spans="1:24" s="104" customFormat="1" ht="16.5" customHeight="1">
      <c r="A16" s="344" t="s">
        <v>136</v>
      </c>
      <c r="B16" s="345"/>
      <c r="C16" s="345"/>
      <c r="D16" s="345"/>
      <c r="E16" s="422"/>
      <c r="F16" s="387" t="s">
        <v>137</v>
      </c>
      <c r="G16" s="388"/>
      <c r="H16" s="388"/>
      <c r="I16" s="112" t="s">
        <v>138</v>
      </c>
      <c r="J16" s="391"/>
      <c r="K16" s="390"/>
      <c r="L16" s="106" t="s">
        <v>139</v>
      </c>
      <c r="M16" s="113"/>
      <c r="N16" s="423">
        <f t="shared" si="0"/>
        <v>0</v>
      </c>
      <c r="O16" s="424"/>
      <c r="P16" s="425"/>
      <c r="Q16" s="426"/>
      <c r="R16" s="408"/>
      <c r="S16" s="409"/>
      <c r="T16" s="103" t="s">
        <v>140</v>
      </c>
      <c r="X16" s="105" t="s">
        <v>117</v>
      </c>
    </row>
    <row r="17" spans="1:24" s="104" customFormat="1" ht="16.5" customHeight="1">
      <c r="A17" s="348"/>
      <c r="B17" s="354"/>
      <c r="C17" s="354"/>
      <c r="D17" s="354"/>
      <c r="E17" s="360"/>
      <c r="F17" s="354" t="s">
        <v>141</v>
      </c>
      <c r="G17" s="354"/>
      <c r="H17" s="354"/>
      <c r="I17" s="114" t="s">
        <v>142</v>
      </c>
      <c r="J17" s="364"/>
      <c r="K17" s="365"/>
      <c r="L17" s="115" t="s">
        <v>139</v>
      </c>
      <c r="M17" s="116"/>
      <c r="N17" s="410">
        <f t="shared" si="0"/>
        <v>0</v>
      </c>
      <c r="O17" s="411"/>
      <c r="P17" s="412"/>
      <c r="Q17" s="413"/>
      <c r="R17" s="414"/>
      <c r="S17" s="415"/>
      <c r="T17" s="103" t="s">
        <v>143</v>
      </c>
      <c r="X17" s="105" t="s">
        <v>117</v>
      </c>
    </row>
    <row r="18" spans="1:24" s="104" customFormat="1" ht="16.5" customHeight="1">
      <c r="A18" s="356" t="s">
        <v>144</v>
      </c>
      <c r="B18" s="357"/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117"/>
      <c r="N18" s="394">
        <f>SUM(N7:O17)</f>
        <v>0</v>
      </c>
      <c r="O18" s="395"/>
      <c r="P18" s="396">
        <f>ROUNDDOWN(N18,-2)</f>
        <v>0</v>
      </c>
      <c r="Q18" s="397"/>
      <c r="R18" s="339"/>
      <c r="S18" s="340"/>
      <c r="T18" s="103" t="s">
        <v>145</v>
      </c>
      <c r="X18" s="105"/>
    </row>
    <row r="19" spans="1:24" s="104" customFormat="1" ht="16.5" customHeight="1">
      <c r="A19" s="356" t="s">
        <v>146</v>
      </c>
      <c r="B19" s="357"/>
      <c r="C19" s="357"/>
      <c r="D19" s="357"/>
      <c r="E19" s="357"/>
      <c r="F19" s="356" t="s">
        <v>147</v>
      </c>
      <c r="G19" s="357"/>
      <c r="H19" s="357"/>
      <c r="I19" s="368"/>
      <c r="J19" s="356" t="s">
        <v>104</v>
      </c>
      <c r="K19" s="368"/>
      <c r="L19" s="101" t="s">
        <v>105</v>
      </c>
      <c r="M19" s="101" t="s">
        <v>106</v>
      </c>
      <c r="N19" s="357" t="s">
        <v>148</v>
      </c>
      <c r="O19" s="368"/>
      <c r="P19" s="398" t="s">
        <v>109</v>
      </c>
      <c r="Q19" s="398"/>
      <c r="T19" s="103" t="s">
        <v>149</v>
      </c>
      <c r="X19" s="105" t="s">
        <v>117</v>
      </c>
    </row>
    <row r="20" spans="1:24" s="104" customFormat="1" ht="16.5" customHeight="1">
      <c r="A20" s="381" t="s">
        <v>150</v>
      </c>
      <c r="B20" s="382"/>
      <c r="C20" s="382"/>
      <c r="D20" s="382"/>
      <c r="E20" s="383"/>
      <c r="F20" s="387" t="s">
        <v>151</v>
      </c>
      <c r="G20" s="388"/>
      <c r="H20" s="389"/>
      <c r="I20" s="390"/>
      <c r="J20" s="391"/>
      <c r="K20" s="390"/>
      <c r="L20" s="118" t="s">
        <v>152</v>
      </c>
      <c r="M20" s="113"/>
      <c r="N20" s="392">
        <f t="shared" ref="N20:N26" si="1">J20*M20</f>
        <v>0</v>
      </c>
      <c r="O20" s="393"/>
      <c r="P20" s="119"/>
      <c r="Q20" s="120"/>
    </row>
    <row r="21" spans="1:24" s="104" customFormat="1" ht="16.5" customHeight="1">
      <c r="A21" s="381" t="s">
        <v>153</v>
      </c>
      <c r="B21" s="382"/>
      <c r="C21" s="382"/>
      <c r="D21" s="382"/>
      <c r="E21" s="383"/>
      <c r="F21" s="374" t="s">
        <v>151</v>
      </c>
      <c r="G21" s="372"/>
      <c r="H21" s="375"/>
      <c r="I21" s="376"/>
      <c r="J21" s="377"/>
      <c r="K21" s="376"/>
      <c r="L21" s="121" t="s">
        <v>152</v>
      </c>
      <c r="M21" s="122"/>
      <c r="N21" s="366">
        <f t="shared" si="1"/>
        <v>0</v>
      </c>
      <c r="O21" s="367"/>
      <c r="P21" s="123"/>
      <c r="Q21" s="124"/>
      <c r="R21" s="104" t="s">
        <v>154</v>
      </c>
    </row>
    <row r="22" spans="1:24" s="104" customFormat="1" ht="16.5" customHeight="1">
      <c r="A22" s="381" t="s">
        <v>155</v>
      </c>
      <c r="B22" s="382"/>
      <c r="C22" s="382"/>
      <c r="D22" s="382"/>
      <c r="E22" s="383"/>
      <c r="F22" s="374" t="s">
        <v>151</v>
      </c>
      <c r="G22" s="372"/>
      <c r="H22" s="375"/>
      <c r="I22" s="376"/>
      <c r="J22" s="377"/>
      <c r="K22" s="376"/>
      <c r="L22" s="121" t="s">
        <v>152</v>
      </c>
      <c r="M22" s="122"/>
      <c r="N22" s="366">
        <f t="shared" si="1"/>
        <v>0</v>
      </c>
      <c r="O22" s="367"/>
      <c r="P22" s="123"/>
      <c r="Q22" s="124"/>
      <c r="R22" s="104" t="s">
        <v>156</v>
      </c>
    </row>
    <row r="23" spans="1:24" s="104" customFormat="1" ht="16.5" customHeight="1">
      <c r="A23" s="384" t="s">
        <v>157</v>
      </c>
      <c r="B23" s="385"/>
      <c r="C23" s="385"/>
      <c r="D23" s="385"/>
      <c r="E23" s="386"/>
      <c r="F23" s="374" t="s">
        <v>151</v>
      </c>
      <c r="G23" s="372"/>
      <c r="H23" s="375"/>
      <c r="I23" s="376"/>
      <c r="J23" s="377"/>
      <c r="K23" s="376"/>
      <c r="L23" s="121" t="s">
        <v>152</v>
      </c>
      <c r="M23" s="122"/>
      <c r="N23" s="366">
        <f t="shared" si="1"/>
        <v>0</v>
      </c>
      <c r="O23" s="367"/>
      <c r="P23" s="123"/>
      <c r="Q23" s="124"/>
      <c r="R23" s="105" t="s">
        <v>158</v>
      </c>
      <c r="S23" s="104" t="s">
        <v>159</v>
      </c>
      <c r="U23" s="104" t="s">
        <v>160</v>
      </c>
    </row>
    <row r="24" spans="1:24" s="104" customFormat="1" ht="16.5" customHeight="1">
      <c r="A24" s="371"/>
      <c r="B24" s="372"/>
      <c r="C24" s="372"/>
      <c r="D24" s="372"/>
      <c r="E24" s="373"/>
      <c r="F24" s="374" t="s">
        <v>151</v>
      </c>
      <c r="G24" s="372"/>
      <c r="H24" s="375"/>
      <c r="I24" s="376"/>
      <c r="J24" s="377"/>
      <c r="K24" s="376"/>
      <c r="L24" s="121" t="s">
        <v>152</v>
      </c>
      <c r="M24" s="122"/>
      <c r="N24" s="366">
        <f t="shared" si="1"/>
        <v>0</v>
      </c>
      <c r="O24" s="367"/>
      <c r="P24" s="123"/>
      <c r="Q24" s="124"/>
      <c r="R24" s="105" t="s">
        <v>161</v>
      </c>
      <c r="S24" s="104" t="s">
        <v>162</v>
      </c>
      <c r="U24" s="104" t="s">
        <v>163</v>
      </c>
    </row>
    <row r="25" spans="1:24" s="104" customFormat="1" ht="16.5" customHeight="1">
      <c r="A25" s="378" t="s">
        <v>164</v>
      </c>
      <c r="B25" s="379"/>
      <c r="C25" s="379"/>
      <c r="D25" s="379"/>
      <c r="E25" s="380"/>
      <c r="F25" s="374" t="s">
        <v>165</v>
      </c>
      <c r="G25" s="372"/>
      <c r="H25" s="372"/>
      <c r="I25" s="373"/>
      <c r="J25" s="377"/>
      <c r="K25" s="376"/>
      <c r="L25" s="121" t="s">
        <v>152</v>
      </c>
      <c r="M25" s="122"/>
      <c r="N25" s="366">
        <f t="shared" si="1"/>
        <v>0</v>
      </c>
      <c r="O25" s="367"/>
      <c r="P25" s="123"/>
      <c r="Q25" s="124"/>
    </row>
    <row r="26" spans="1:24" s="104" customFormat="1" ht="16.5" customHeight="1">
      <c r="A26" s="348" t="s">
        <v>166</v>
      </c>
      <c r="B26" s="354"/>
      <c r="C26" s="354"/>
      <c r="D26" s="354"/>
      <c r="E26" s="360"/>
      <c r="F26" s="361" t="s">
        <v>167</v>
      </c>
      <c r="G26" s="362"/>
      <c r="H26" s="362"/>
      <c r="I26" s="363"/>
      <c r="J26" s="364"/>
      <c r="K26" s="365"/>
      <c r="L26" s="125" t="s">
        <v>152</v>
      </c>
      <c r="M26" s="116"/>
      <c r="N26" s="366">
        <f t="shared" si="1"/>
        <v>0</v>
      </c>
      <c r="O26" s="367"/>
      <c r="P26" s="126"/>
      <c r="Q26" s="127"/>
      <c r="R26" s="104" t="s">
        <v>168</v>
      </c>
    </row>
    <row r="27" spans="1:24" s="104" customFormat="1" ht="16.5" customHeight="1" thickBot="1">
      <c r="A27" s="356" t="s">
        <v>169</v>
      </c>
      <c r="B27" s="357"/>
      <c r="C27" s="357"/>
      <c r="D27" s="357"/>
      <c r="E27" s="357"/>
      <c r="F27" s="357"/>
      <c r="G27" s="357"/>
      <c r="H27" s="357"/>
      <c r="I27" s="357"/>
      <c r="J27" s="357"/>
      <c r="K27" s="357"/>
      <c r="L27" s="357"/>
      <c r="M27" s="368"/>
      <c r="N27" s="369">
        <f>SUM(N20:O26)</f>
        <v>0</v>
      </c>
      <c r="O27" s="370"/>
      <c r="R27" s="104" t="s">
        <v>170</v>
      </c>
    </row>
    <row r="28" spans="1:24" s="104" customFormat="1" ht="16.5" customHeight="1" thickTop="1" thickBot="1">
      <c r="A28" s="356" t="s">
        <v>171</v>
      </c>
      <c r="B28" s="357"/>
      <c r="C28" s="357"/>
      <c r="D28" s="357"/>
      <c r="E28" s="357"/>
      <c r="F28" s="357"/>
      <c r="G28" s="357"/>
      <c r="H28" s="357"/>
      <c r="I28" s="357"/>
      <c r="J28" s="357"/>
      <c r="K28" s="357"/>
      <c r="L28" s="357"/>
      <c r="M28" s="357"/>
      <c r="N28" s="358">
        <f>ROUNDDOWN(N18+N27,-2)</f>
        <v>0</v>
      </c>
      <c r="O28" s="359"/>
      <c r="R28" s="93" t="s">
        <v>172</v>
      </c>
      <c r="S28" s="93" t="s">
        <v>173</v>
      </c>
      <c r="T28" s="93"/>
      <c r="U28" s="93" t="s">
        <v>174</v>
      </c>
    </row>
    <row r="29" spans="1:24" ht="15.75" customHeight="1" thickTop="1">
      <c r="C29" s="92" t="s">
        <v>175</v>
      </c>
      <c r="D29" s="350" t="s">
        <v>176</v>
      </c>
      <c r="E29" s="350"/>
      <c r="F29" s="350"/>
      <c r="G29" s="350"/>
      <c r="H29" s="350"/>
      <c r="I29" s="350"/>
      <c r="J29" s="92"/>
      <c r="K29" s="92"/>
      <c r="L29" s="92"/>
      <c r="M29" s="92"/>
    </row>
    <row r="30" spans="1:24" ht="15.75" customHeight="1">
      <c r="C30" s="92"/>
      <c r="D30" s="92" t="s">
        <v>177</v>
      </c>
      <c r="E30" s="350" t="s">
        <v>178</v>
      </c>
      <c r="F30" s="350"/>
      <c r="G30" s="350"/>
      <c r="H30" s="350"/>
      <c r="I30" s="350"/>
      <c r="J30" s="350"/>
      <c r="K30" s="92"/>
      <c r="L30" s="92"/>
      <c r="M30" s="92"/>
      <c r="P30" s="128"/>
      <c r="R30" s="93" t="s">
        <v>179</v>
      </c>
    </row>
    <row r="31" spans="1:24" ht="15.75" customHeight="1">
      <c r="C31" s="92"/>
      <c r="D31" s="92" t="s">
        <v>180</v>
      </c>
      <c r="E31" s="350" t="s">
        <v>181</v>
      </c>
      <c r="F31" s="350"/>
      <c r="G31" s="350"/>
      <c r="H31" s="350"/>
      <c r="I31" s="350"/>
      <c r="J31" s="350"/>
      <c r="K31" s="92"/>
      <c r="L31" s="92"/>
      <c r="M31" s="92"/>
      <c r="R31" s="93" t="s">
        <v>182</v>
      </c>
    </row>
    <row r="32" spans="1:24" ht="15.75" customHeight="1">
      <c r="C32" s="92" t="s">
        <v>183</v>
      </c>
      <c r="D32" s="350" t="s">
        <v>184</v>
      </c>
      <c r="E32" s="350"/>
      <c r="F32" s="350"/>
      <c r="G32" s="350"/>
      <c r="H32" s="350"/>
      <c r="I32" s="350"/>
      <c r="J32" s="92"/>
      <c r="K32" s="92"/>
      <c r="L32" s="92"/>
      <c r="M32" s="92"/>
      <c r="R32" s="93" t="s">
        <v>185</v>
      </c>
    </row>
    <row r="33" spans="1:26" ht="15.75" customHeight="1">
      <c r="C33" s="92" t="s">
        <v>186</v>
      </c>
      <c r="D33" s="350" t="s">
        <v>187</v>
      </c>
      <c r="E33" s="350"/>
      <c r="F33" s="351"/>
      <c r="G33" s="351"/>
      <c r="H33" s="350"/>
      <c r="I33" s="350"/>
      <c r="J33" s="350"/>
      <c r="K33" s="92"/>
      <c r="L33" s="350"/>
      <c r="M33" s="350"/>
      <c r="R33" s="93" t="s">
        <v>188</v>
      </c>
    </row>
    <row r="34" spans="1:26" ht="15.75" customHeight="1">
      <c r="C34" s="92" t="s">
        <v>189</v>
      </c>
      <c r="D34" s="350" t="s">
        <v>190</v>
      </c>
      <c r="E34" s="350"/>
      <c r="F34" s="350"/>
      <c r="G34" s="129"/>
      <c r="H34" s="350" t="s">
        <v>191</v>
      </c>
      <c r="I34" s="350"/>
      <c r="J34" s="350"/>
      <c r="K34" s="350"/>
      <c r="L34" s="350"/>
      <c r="M34" s="92"/>
      <c r="R34" s="105" t="s">
        <v>158</v>
      </c>
      <c r="S34" s="104" t="s">
        <v>159</v>
      </c>
      <c r="U34" s="93" t="s">
        <v>192</v>
      </c>
    </row>
    <row r="35" spans="1:26" ht="15.75" customHeight="1">
      <c r="C35" s="92"/>
      <c r="D35" s="350" t="s">
        <v>193</v>
      </c>
      <c r="E35" s="350"/>
      <c r="F35" s="350"/>
      <c r="G35" s="350"/>
      <c r="H35" s="350" t="s">
        <v>194</v>
      </c>
      <c r="I35" s="350"/>
      <c r="J35" s="350"/>
      <c r="K35" s="350"/>
      <c r="L35" s="350"/>
      <c r="M35" s="92"/>
      <c r="R35" s="105" t="s">
        <v>161</v>
      </c>
      <c r="S35" s="104" t="s">
        <v>162</v>
      </c>
      <c r="U35" s="93" t="s">
        <v>163</v>
      </c>
    </row>
    <row r="36" spans="1:26" ht="15" customHeight="1">
      <c r="C36" s="92"/>
      <c r="D36" s="351"/>
      <c r="E36" s="351"/>
      <c r="F36" s="351"/>
      <c r="G36" s="351"/>
      <c r="H36" s="351"/>
      <c r="I36" s="351"/>
      <c r="J36" s="351"/>
      <c r="K36" s="351"/>
      <c r="L36" s="351"/>
      <c r="M36" s="92"/>
      <c r="R36" s="93" t="s">
        <v>172</v>
      </c>
      <c r="S36" s="93" t="s">
        <v>173</v>
      </c>
      <c r="U36" s="93" t="s">
        <v>195</v>
      </c>
    </row>
    <row r="37" spans="1:26" ht="15.75" customHeight="1">
      <c r="A37" s="130"/>
      <c r="B37" s="92"/>
      <c r="C37" s="92"/>
      <c r="D37" s="92"/>
      <c r="E37" s="92"/>
      <c r="F37" s="92"/>
      <c r="G37" s="92"/>
      <c r="H37" s="92"/>
      <c r="I37" s="352" t="s">
        <v>196</v>
      </c>
      <c r="J37" s="352"/>
      <c r="K37" s="352"/>
      <c r="L37" s="352"/>
      <c r="M37" s="352"/>
      <c r="N37" s="352"/>
      <c r="O37" s="352"/>
      <c r="P37" s="352"/>
      <c r="Q37" s="352"/>
      <c r="R37" s="352"/>
      <c r="W37" s="131"/>
      <c r="X37" s="132"/>
    </row>
    <row r="38" spans="1:26" s="104" customFormat="1" ht="15.75" customHeight="1">
      <c r="A38" s="353"/>
      <c r="B38" s="353"/>
      <c r="C38" s="353"/>
      <c r="D38" s="353"/>
      <c r="E38" s="133"/>
      <c r="F38" s="91"/>
      <c r="G38" s="91"/>
      <c r="H38" s="91"/>
      <c r="I38" s="352"/>
      <c r="J38" s="352"/>
      <c r="K38" s="352"/>
      <c r="L38" s="352"/>
      <c r="M38" s="352"/>
      <c r="N38" s="352"/>
      <c r="O38" s="352"/>
      <c r="P38" s="352"/>
      <c r="Q38" s="352"/>
      <c r="R38" s="352"/>
      <c r="V38" s="134"/>
      <c r="W38" s="131"/>
      <c r="X38" s="132"/>
    </row>
    <row r="39" spans="1:26" s="104" customFormat="1" ht="4.5" customHeight="1">
      <c r="A39" s="135"/>
      <c r="B39" s="135"/>
      <c r="C39" s="135"/>
      <c r="D39" s="135"/>
      <c r="E39" s="97"/>
      <c r="F39" s="97"/>
      <c r="G39" s="97"/>
      <c r="H39" s="97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97"/>
      <c r="T39" s="97"/>
      <c r="U39" s="97"/>
      <c r="V39" s="137"/>
      <c r="W39" s="137"/>
      <c r="X39" s="97"/>
    </row>
    <row r="40" spans="1:26" s="104" customFormat="1" ht="17.25" customHeight="1">
      <c r="A40" s="354" t="s">
        <v>98</v>
      </c>
      <c r="B40" s="354"/>
      <c r="C40" s="354"/>
      <c r="D40" s="341" t="s">
        <v>339</v>
      </c>
      <c r="E40" s="341"/>
      <c r="F40" s="341"/>
      <c r="G40" s="341"/>
      <c r="H40" s="341"/>
      <c r="I40" s="341"/>
      <c r="J40" s="341"/>
      <c r="K40" s="138" t="s">
        <v>99</v>
      </c>
      <c r="L40" s="91"/>
      <c r="M40" s="96" t="s">
        <v>100</v>
      </c>
      <c r="N40" s="355" t="s">
        <v>340</v>
      </c>
      <c r="O40" s="355"/>
      <c r="P40" s="355"/>
      <c r="Q40" s="139" t="s">
        <v>197</v>
      </c>
      <c r="R40" s="139"/>
      <c r="S40" s="100"/>
      <c r="T40" s="100"/>
      <c r="U40" s="100"/>
      <c r="V40" s="100"/>
      <c r="W40" s="100"/>
      <c r="X40" s="100"/>
    </row>
    <row r="41" spans="1:26" ht="5.25" customHeight="1"/>
    <row r="42" spans="1:26" s="104" customFormat="1" ht="15.75" customHeight="1">
      <c r="A42" s="342" t="s">
        <v>198</v>
      </c>
      <c r="B42" s="342"/>
      <c r="C42" s="342"/>
      <c r="D42" s="342"/>
      <c r="E42" s="342"/>
      <c r="F42" s="342"/>
      <c r="G42" s="342"/>
      <c r="H42" s="342"/>
      <c r="I42" s="140" t="s">
        <v>199</v>
      </c>
      <c r="J42" s="140" t="s">
        <v>200</v>
      </c>
      <c r="K42" s="140" t="s">
        <v>201</v>
      </c>
      <c r="L42" s="140" t="s">
        <v>158</v>
      </c>
      <c r="M42" s="140" t="s">
        <v>202</v>
      </c>
      <c r="N42" s="342" t="s">
        <v>203</v>
      </c>
      <c r="O42" s="342"/>
      <c r="P42" s="344" t="s">
        <v>204</v>
      </c>
      <c r="Q42" s="345"/>
      <c r="R42" s="346"/>
      <c r="S42" s="342" t="s">
        <v>205</v>
      </c>
      <c r="T42" s="342"/>
      <c r="U42" s="344" t="s">
        <v>206</v>
      </c>
      <c r="V42" s="345"/>
      <c r="W42" s="346"/>
      <c r="X42" s="342" t="s">
        <v>108</v>
      </c>
    </row>
    <row r="43" spans="1:26" s="104" customFormat="1" ht="15.75" customHeight="1">
      <c r="A43" s="343"/>
      <c r="B43" s="343"/>
      <c r="C43" s="343"/>
      <c r="D43" s="343"/>
      <c r="E43" s="343"/>
      <c r="F43" s="343"/>
      <c r="G43" s="343"/>
      <c r="H43" s="343"/>
      <c r="I43" s="141" t="s">
        <v>207</v>
      </c>
      <c r="J43" s="141" t="s">
        <v>208</v>
      </c>
      <c r="K43" s="141" t="s">
        <v>209</v>
      </c>
      <c r="L43" s="141" t="s">
        <v>210</v>
      </c>
      <c r="M43" s="141" t="s">
        <v>211</v>
      </c>
      <c r="N43" s="142" t="s">
        <v>212</v>
      </c>
      <c r="O43" s="143" t="s">
        <v>213</v>
      </c>
      <c r="P43" s="142" t="s">
        <v>214</v>
      </c>
      <c r="Q43" s="144" t="s">
        <v>215</v>
      </c>
      <c r="R43" s="145" t="s">
        <v>215</v>
      </c>
      <c r="S43" s="142" t="s">
        <v>216</v>
      </c>
      <c r="T43" s="143" t="s">
        <v>216</v>
      </c>
      <c r="U43" s="140" t="s">
        <v>217</v>
      </c>
      <c r="V43" s="344" t="s">
        <v>218</v>
      </c>
      <c r="W43" s="346"/>
      <c r="X43" s="343"/>
    </row>
    <row r="44" spans="1:26" s="104" customFormat="1" ht="15.75" customHeight="1">
      <c r="A44" s="347" t="s">
        <v>219</v>
      </c>
      <c r="B44" s="347"/>
      <c r="C44" s="347"/>
      <c r="D44" s="347"/>
      <c r="E44" s="347"/>
      <c r="F44" s="347"/>
      <c r="G44" s="347"/>
      <c r="H44" s="347"/>
      <c r="I44" s="146" t="s">
        <v>220</v>
      </c>
      <c r="J44" s="146" t="s">
        <v>221</v>
      </c>
      <c r="K44" s="146" t="s">
        <v>117</v>
      </c>
      <c r="L44" s="146" t="s">
        <v>117</v>
      </c>
      <c r="M44" s="146" t="s">
        <v>117</v>
      </c>
      <c r="N44" s="147" t="s">
        <v>222</v>
      </c>
      <c r="O44" s="148" t="s">
        <v>223</v>
      </c>
      <c r="P44" s="147" t="s">
        <v>224</v>
      </c>
      <c r="Q44" s="149" t="s">
        <v>225</v>
      </c>
      <c r="R44" s="150" t="s">
        <v>226</v>
      </c>
      <c r="S44" s="147" t="s">
        <v>225</v>
      </c>
      <c r="T44" s="151" t="s">
        <v>226</v>
      </c>
      <c r="U44" s="146" t="s">
        <v>117</v>
      </c>
      <c r="V44" s="348" t="s">
        <v>117</v>
      </c>
      <c r="W44" s="349"/>
      <c r="X44" s="347"/>
    </row>
    <row r="45" spans="1:26" s="104" customFormat="1" ht="17.25" customHeight="1">
      <c r="A45" s="152" t="s">
        <v>341</v>
      </c>
      <c r="B45" s="153" t="s">
        <v>227</v>
      </c>
      <c r="C45" s="153">
        <v>450</v>
      </c>
      <c r="D45" s="153" t="s">
        <v>228</v>
      </c>
      <c r="E45" s="154" t="s">
        <v>342</v>
      </c>
      <c r="F45" s="153" t="s">
        <v>227</v>
      </c>
      <c r="G45" s="155">
        <v>600</v>
      </c>
      <c r="H45" s="156" t="s">
        <v>229</v>
      </c>
      <c r="I45" s="157">
        <f t="shared" ref="I45:I66" si="2">IF(C45="",0,ROUND((C45+G45)/2,0))</f>
        <v>525</v>
      </c>
      <c r="J45" s="158">
        <v>100</v>
      </c>
      <c r="K45" s="159">
        <f t="shared" ref="K45:K66" si="3">IF(J45="",0,ROUND(IF(L45&lt;1,(J45/1000)+0.4,IF(2&gt;L45,(J45/1000)+0.8,(J45/1000)+0.6+(0.3*L45))),2))</f>
        <v>0.5</v>
      </c>
      <c r="L45" s="159">
        <f t="shared" ref="L45:L66" si="4">IF(I45=0,0,I45/1000+0.1)</f>
        <v>0.625</v>
      </c>
      <c r="M45" s="160">
        <v>2.7</v>
      </c>
      <c r="N45" s="161">
        <f t="shared" ref="N45:N66" si="5">IF(M45="",0,ROUND(K45*M45*0.1,2))</f>
        <v>0.14000000000000001</v>
      </c>
      <c r="O45" s="162">
        <f t="shared" ref="O45:O66" si="6">IF(M45="",0,ROUND(K45*M45*(I45/1000),2))</f>
        <v>0.71</v>
      </c>
      <c r="P45" s="161">
        <f t="shared" ref="P45:P66" si="7">IF(M45="",0,ROUND(K45*M45*((J45/1000)+0.2),2))</f>
        <v>0.41</v>
      </c>
      <c r="Q45" s="163"/>
      <c r="R45" s="164">
        <f t="shared" ref="R45:R66" si="8">IF(M45="",0,IF(J45&gt;=201,(N45+O45)-P45-AC45,N45+O45-P45))</f>
        <v>0.44</v>
      </c>
      <c r="S45" s="165"/>
      <c r="T45" s="162">
        <f t="shared" ref="T45:T66" si="9">IF(J45&gt;=201,Z45,0)</f>
        <v>0</v>
      </c>
      <c r="U45" s="166"/>
      <c r="V45" s="339"/>
      <c r="W45" s="340"/>
      <c r="X45" s="166"/>
      <c r="Y45" s="104">
        <f t="shared" ref="Y45:Y66" si="10">PI()*((J45/1000)^2)/4</f>
        <v>7.8539816339744835E-3</v>
      </c>
      <c r="Z45" s="104">
        <f t="shared" ref="Z45:Z66" si="11">M45*Y45</f>
        <v>2.1205750411731106E-2</v>
      </c>
    </row>
    <row r="46" spans="1:26" s="104" customFormat="1" ht="17.25" customHeight="1">
      <c r="A46" s="152" t="s">
        <v>343</v>
      </c>
      <c r="B46" s="153" t="s">
        <v>227</v>
      </c>
      <c r="C46" s="153">
        <v>520</v>
      </c>
      <c r="D46" s="153" t="s">
        <v>228</v>
      </c>
      <c r="E46" s="154" t="s">
        <v>346</v>
      </c>
      <c r="F46" s="153" t="s">
        <v>227</v>
      </c>
      <c r="G46" s="153">
        <v>580</v>
      </c>
      <c r="H46" s="156" t="s">
        <v>229</v>
      </c>
      <c r="I46" s="157">
        <f t="shared" si="2"/>
        <v>550</v>
      </c>
      <c r="J46" s="158">
        <v>100</v>
      </c>
      <c r="K46" s="159">
        <f t="shared" si="3"/>
        <v>0.5</v>
      </c>
      <c r="L46" s="159">
        <f t="shared" si="4"/>
        <v>0.65</v>
      </c>
      <c r="M46" s="158">
        <v>2.2000000000000002</v>
      </c>
      <c r="N46" s="161">
        <f t="shared" si="5"/>
        <v>0.11</v>
      </c>
      <c r="O46" s="162">
        <f t="shared" si="6"/>
        <v>0.61</v>
      </c>
      <c r="P46" s="161">
        <f t="shared" si="7"/>
        <v>0.33</v>
      </c>
      <c r="Q46" s="163"/>
      <c r="R46" s="164">
        <f t="shared" si="8"/>
        <v>0.38999999999999996</v>
      </c>
      <c r="S46" s="165"/>
      <c r="T46" s="162">
        <f t="shared" si="9"/>
        <v>0</v>
      </c>
      <c r="U46" s="166"/>
      <c r="V46" s="339"/>
      <c r="W46" s="340"/>
      <c r="X46" s="166"/>
      <c r="Y46" s="104">
        <f t="shared" si="10"/>
        <v>7.8539816339744835E-3</v>
      </c>
      <c r="Z46" s="104">
        <f t="shared" si="11"/>
        <v>1.7278759594743866E-2</v>
      </c>
    </row>
    <row r="47" spans="1:26" s="104" customFormat="1" ht="17.25" customHeight="1">
      <c r="A47" s="152" t="s">
        <v>344</v>
      </c>
      <c r="B47" s="153" t="s">
        <v>227</v>
      </c>
      <c r="C47" s="153">
        <v>500</v>
      </c>
      <c r="D47" s="153" t="s">
        <v>228</v>
      </c>
      <c r="E47" s="154" t="s">
        <v>345</v>
      </c>
      <c r="F47" s="153" t="s">
        <v>227</v>
      </c>
      <c r="G47" s="153">
        <v>580</v>
      </c>
      <c r="H47" s="156" t="s">
        <v>229</v>
      </c>
      <c r="I47" s="157">
        <f t="shared" si="2"/>
        <v>540</v>
      </c>
      <c r="J47" s="158">
        <v>100</v>
      </c>
      <c r="K47" s="159">
        <f t="shared" si="3"/>
        <v>0.5</v>
      </c>
      <c r="L47" s="159">
        <f t="shared" si="4"/>
        <v>0.64</v>
      </c>
      <c r="M47" s="160">
        <v>3.8</v>
      </c>
      <c r="N47" s="161">
        <f t="shared" si="5"/>
        <v>0.19</v>
      </c>
      <c r="O47" s="162">
        <f t="shared" si="6"/>
        <v>1.03</v>
      </c>
      <c r="P47" s="161">
        <f t="shared" si="7"/>
        <v>0.56999999999999995</v>
      </c>
      <c r="Q47" s="163"/>
      <c r="R47" s="164">
        <f t="shared" si="8"/>
        <v>0.65</v>
      </c>
      <c r="S47" s="165"/>
      <c r="T47" s="162">
        <f t="shared" si="9"/>
        <v>0</v>
      </c>
      <c r="U47" s="166"/>
      <c r="V47" s="339"/>
      <c r="W47" s="340"/>
      <c r="X47" s="166"/>
      <c r="Y47" s="104">
        <f t="shared" si="10"/>
        <v>7.8539816339744835E-3</v>
      </c>
      <c r="Z47" s="104">
        <f t="shared" si="11"/>
        <v>2.9845130209103034E-2</v>
      </c>
    </row>
    <row r="48" spans="1:26" s="104" customFormat="1" ht="17.25" customHeight="1">
      <c r="A48" s="152" t="s">
        <v>346</v>
      </c>
      <c r="B48" s="153" t="s">
        <v>227</v>
      </c>
      <c r="C48" s="153">
        <v>580</v>
      </c>
      <c r="D48" s="153" t="s">
        <v>228</v>
      </c>
      <c r="E48" s="154" t="s">
        <v>347</v>
      </c>
      <c r="F48" s="153" t="s">
        <v>227</v>
      </c>
      <c r="G48" s="153">
        <v>680</v>
      </c>
      <c r="H48" s="156" t="s">
        <v>229</v>
      </c>
      <c r="I48" s="157">
        <f t="shared" si="2"/>
        <v>630</v>
      </c>
      <c r="J48" s="158">
        <v>100</v>
      </c>
      <c r="K48" s="159">
        <f t="shared" si="3"/>
        <v>0.5</v>
      </c>
      <c r="L48" s="159">
        <f t="shared" si="4"/>
        <v>0.73</v>
      </c>
      <c r="M48" s="158">
        <v>5.2</v>
      </c>
      <c r="N48" s="161">
        <f t="shared" si="5"/>
        <v>0.26</v>
      </c>
      <c r="O48" s="162">
        <f t="shared" si="6"/>
        <v>1.64</v>
      </c>
      <c r="P48" s="161">
        <f t="shared" si="7"/>
        <v>0.78</v>
      </c>
      <c r="Q48" s="163"/>
      <c r="R48" s="164">
        <f t="shared" si="8"/>
        <v>1.1199999999999999</v>
      </c>
      <c r="S48" s="165"/>
      <c r="T48" s="162">
        <f t="shared" si="9"/>
        <v>0</v>
      </c>
      <c r="U48" s="166"/>
      <c r="V48" s="339"/>
      <c r="W48" s="340"/>
      <c r="X48" s="166"/>
      <c r="Y48" s="104">
        <f t="shared" si="10"/>
        <v>7.8539816339744835E-3</v>
      </c>
      <c r="Z48" s="104">
        <f t="shared" si="11"/>
        <v>4.0840704496667317E-2</v>
      </c>
    </row>
    <row r="49" spans="1:26" s="104" customFormat="1" ht="17.25" customHeight="1">
      <c r="A49" s="152" t="s">
        <v>348</v>
      </c>
      <c r="B49" s="153" t="s">
        <v>227</v>
      </c>
      <c r="C49" s="153">
        <v>680</v>
      </c>
      <c r="D49" s="153" t="s">
        <v>228</v>
      </c>
      <c r="E49" s="154" t="s">
        <v>349</v>
      </c>
      <c r="F49" s="153" t="s">
        <v>227</v>
      </c>
      <c r="G49" s="153">
        <v>900</v>
      </c>
      <c r="H49" s="156" t="s">
        <v>229</v>
      </c>
      <c r="I49" s="157">
        <f t="shared" si="2"/>
        <v>790</v>
      </c>
      <c r="J49" s="158">
        <v>100</v>
      </c>
      <c r="K49" s="159">
        <f t="shared" si="3"/>
        <v>0.5</v>
      </c>
      <c r="L49" s="159">
        <f t="shared" si="4"/>
        <v>0.89</v>
      </c>
      <c r="M49" s="158">
        <v>11</v>
      </c>
      <c r="N49" s="161">
        <f t="shared" si="5"/>
        <v>0.55000000000000004</v>
      </c>
      <c r="O49" s="162">
        <f t="shared" si="6"/>
        <v>4.3499999999999996</v>
      </c>
      <c r="P49" s="161">
        <f t="shared" si="7"/>
        <v>1.65</v>
      </c>
      <c r="Q49" s="163"/>
      <c r="R49" s="164">
        <f t="shared" si="8"/>
        <v>3.2499999999999996</v>
      </c>
      <c r="S49" s="165"/>
      <c r="T49" s="162">
        <f t="shared" si="9"/>
        <v>0</v>
      </c>
      <c r="U49" s="166"/>
      <c r="V49" s="339"/>
      <c r="W49" s="340"/>
      <c r="X49" s="166"/>
      <c r="Y49" s="104">
        <f t="shared" si="10"/>
        <v>7.8539816339744835E-3</v>
      </c>
      <c r="Z49" s="104">
        <f t="shared" si="11"/>
        <v>8.6393797973719322E-2</v>
      </c>
    </row>
    <row r="50" spans="1:26" s="104" customFormat="1" ht="17.25" customHeight="1">
      <c r="A50" s="152" t="s">
        <v>350</v>
      </c>
      <c r="B50" s="153" t="s">
        <v>227</v>
      </c>
      <c r="C50" s="153">
        <v>900</v>
      </c>
      <c r="D50" s="153" t="s">
        <v>228</v>
      </c>
      <c r="E50" s="154" t="s">
        <v>351</v>
      </c>
      <c r="F50" s="153" t="s">
        <v>227</v>
      </c>
      <c r="G50" s="231">
        <v>1000</v>
      </c>
      <c r="H50" s="156" t="s">
        <v>229</v>
      </c>
      <c r="I50" s="157">
        <f t="shared" si="2"/>
        <v>950</v>
      </c>
      <c r="J50" s="158">
        <v>100</v>
      </c>
      <c r="K50" s="159">
        <f t="shared" si="3"/>
        <v>0.9</v>
      </c>
      <c r="L50" s="159">
        <f t="shared" si="4"/>
        <v>1.05</v>
      </c>
      <c r="M50" s="158">
        <v>0.5</v>
      </c>
      <c r="N50" s="161">
        <f t="shared" si="5"/>
        <v>0.05</v>
      </c>
      <c r="O50" s="162">
        <f t="shared" si="6"/>
        <v>0.43</v>
      </c>
      <c r="P50" s="161">
        <f t="shared" si="7"/>
        <v>0.14000000000000001</v>
      </c>
      <c r="Q50" s="163"/>
      <c r="R50" s="164">
        <f t="shared" si="8"/>
        <v>0.33999999999999997</v>
      </c>
      <c r="S50" s="165"/>
      <c r="T50" s="162">
        <f t="shared" si="9"/>
        <v>0</v>
      </c>
      <c r="U50" s="166"/>
      <c r="V50" s="339"/>
      <c r="W50" s="340"/>
      <c r="X50" s="166"/>
      <c r="Y50" s="104">
        <f t="shared" si="10"/>
        <v>7.8539816339744835E-3</v>
      </c>
      <c r="Z50" s="104">
        <f t="shared" si="11"/>
        <v>3.9269908169872417E-3</v>
      </c>
    </row>
    <row r="51" spans="1:26" s="104" customFormat="1" ht="17.25" customHeight="1">
      <c r="A51" s="167"/>
      <c r="B51" s="153" t="s">
        <v>227</v>
      </c>
      <c r="C51" s="153"/>
      <c r="D51" s="153" t="s">
        <v>228</v>
      </c>
      <c r="E51" s="153"/>
      <c r="F51" s="153" t="s">
        <v>227</v>
      </c>
      <c r="G51" s="153"/>
      <c r="H51" s="156" t="s">
        <v>229</v>
      </c>
      <c r="I51" s="157">
        <f t="shared" si="2"/>
        <v>0</v>
      </c>
      <c r="J51" s="158"/>
      <c r="K51" s="159">
        <f t="shared" si="3"/>
        <v>0</v>
      </c>
      <c r="L51" s="159">
        <f t="shared" si="4"/>
        <v>0</v>
      </c>
      <c r="M51" s="158"/>
      <c r="N51" s="161">
        <f t="shared" si="5"/>
        <v>0</v>
      </c>
      <c r="O51" s="162">
        <f t="shared" si="6"/>
        <v>0</v>
      </c>
      <c r="P51" s="161">
        <f t="shared" si="7"/>
        <v>0</v>
      </c>
      <c r="Q51" s="163"/>
      <c r="R51" s="164">
        <f t="shared" si="8"/>
        <v>0</v>
      </c>
      <c r="S51" s="165"/>
      <c r="T51" s="162">
        <f t="shared" si="9"/>
        <v>0</v>
      </c>
      <c r="U51" s="166"/>
      <c r="V51" s="339"/>
      <c r="W51" s="340"/>
      <c r="X51" s="166"/>
      <c r="Y51" s="104">
        <f t="shared" si="10"/>
        <v>0</v>
      </c>
      <c r="Z51" s="104">
        <f t="shared" si="11"/>
        <v>0</v>
      </c>
    </row>
    <row r="52" spans="1:26" s="104" customFormat="1" ht="17.25" customHeight="1">
      <c r="A52" s="152">
        <v>1</v>
      </c>
      <c r="B52" s="153" t="s">
        <v>227</v>
      </c>
      <c r="C52" s="153">
        <v>450</v>
      </c>
      <c r="D52" s="153" t="s">
        <v>228</v>
      </c>
      <c r="E52" s="154" t="s">
        <v>352</v>
      </c>
      <c r="F52" s="153" t="s">
        <v>227</v>
      </c>
      <c r="G52" s="153">
        <v>500</v>
      </c>
      <c r="H52" s="156" t="s">
        <v>229</v>
      </c>
      <c r="I52" s="157">
        <f t="shared" si="2"/>
        <v>475</v>
      </c>
      <c r="J52" s="158">
        <v>100</v>
      </c>
      <c r="K52" s="159">
        <f t="shared" si="3"/>
        <v>0.5</v>
      </c>
      <c r="L52" s="159">
        <f t="shared" si="4"/>
        <v>0.57499999999999996</v>
      </c>
      <c r="M52" s="158">
        <v>2.8</v>
      </c>
      <c r="N52" s="161">
        <f t="shared" si="5"/>
        <v>0.14000000000000001</v>
      </c>
      <c r="O52" s="162">
        <f t="shared" si="6"/>
        <v>0.67</v>
      </c>
      <c r="P52" s="161">
        <f t="shared" si="7"/>
        <v>0.42</v>
      </c>
      <c r="Q52" s="163"/>
      <c r="R52" s="164">
        <f t="shared" si="8"/>
        <v>0.39000000000000007</v>
      </c>
      <c r="S52" s="165"/>
      <c r="T52" s="162">
        <f t="shared" si="9"/>
        <v>0</v>
      </c>
      <c r="U52" s="166"/>
      <c r="V52" s="339"/>
      <c r="W52" s="340"/>
      <c r="X52" s="166"/>
      <c r="Y52" s="104">
        <f t="shared" si="10"/>
        <v>7.8539816339744835E-3</v>
      </c>
      <c r="Z52" s="104">
        <f t="shared" si="11"/>
        <v>2.1991148575128551E-2</v>
      </c>
    </row>
    <row r="53" spans="1:26" s="104" customFormat="1" ht="17.25" customHeight="1">
      <c r="A53" s="152">
        <v>1</v>
      </c>
      <c r="B53" s="153" t="s">
        <v>227</v>
      </c>
      <c r="C53" s="153">
        <v>450</v>
      </c>
      <c r="D53" s="153" t="s">
        <v>228</v>
      </c>
      <c r="E53" s="154" t="s">
        <v>352</v>
      </c>
      <c r="F53" s="153" t="s">
        <v>227</v>
      </c>
      <c r="G53" s="153">
        <v>500</v>
      </c>
      <c r="H53" s="156" t="s">
        <v>229</v>
      </c>
      <c r="I53" s="157">
        <f t="shared" si="2"/>
        <v>475</v>
      </c>
      <c r="J53" s="158">
        <v>100</v>
      </c>
      <c r="K53" s="159">
        <f t="shared" si="3"/>
        <v>0.5</v>
      </c>
      <c r="L53" s="159">
        <f t="shared" si="4"/>
        <v>0.57499999999999996</v>
      </c>
      <c r="M53" s="158">
        <v>2.7</v>
      </c>
      <c r="N53" s="161">
        <f t="shared" si="5"/>
        <v>0.14000000000000001</v>
      </c>
      <c r="O53" s="162">
        <f t="shared" si="6"/>
        <v>0.64</v>
      </c>
      <c r="P53" s="161">
        <f t="shared" si="7"/>
        <v>0.41</v>
      </c>
      <c r="Q53" s="163"/>
      <c r="R53" s="164">
        <f t="shared" si="8"/>
        <v>0.37000000000000005</v>
      </c>
      <c r="S53" s="165"/>
      <c r="T53" s="162">
        <f t="shared" si="9"/>
        <v>0</v>
      </c>
      <c r="U53" s="166"/>
      <c r="V53" s="339"/>
      <c r="W53" s="340"/>
      <c r="X53" s="166"/>
      <c r="Y53" s="104">
        <f t="shared" si="10"/>
        <v>7.8539816339744835E-3</v>
      </c>
      <c r="Z53" s="104">
        <f t="shared" si="11"/>
        <v>2.1205750411731106E-2</v>
      </c>
    </row>
    <row r="54" spans="1:26" s="104" customFormat="1" ht="17.25" customHeight="1">
      <c r="A54" s="152">
        <v>1</v>
      </c>
      <c r="B54" s="153" t="s">
        <v>227</v>
      </c>
      <c r="C54" s="153">
        <v>450</v>
      </c>
      <c r="D54" s="153" t="s">
        <v>228</v>
      </c>
      <c r="E54" s="154" t="s">
        <v>352</v>
      </c>
      <c r="F54" s="153" t="s">
        <v>227</v>
      </c>
      <c r="G54" s="153">
        <v>500</v>
      </c>
      <c r="H54" s="156" t="s">
        <v>229</v>
      </c>
      <c r="I54" s="157">
        <f t="shared" si="2"/>
        <v>475</v>
      </c>
      <c r="J54" s="158">
        <v>100</v>
      </c>
      <c r="K54" s="159">
        <f t="shared" si="3"/>
        <v>0.5</v>
      </c>
      <c r="L54" s="159">
        <f t="shared" si="4"/>
        <v>0.57499999999999996</v>
      </c>
      <c r="M54" s="158">
        <v>2.7</v>
      </c>
      <c r="N54" s="161">
        <f t="shared" si="5"/>
        <v>0.14000000000000001</v>
      </c>
      <c r="O54" s="162">
        <f t="shared" si="6"/>
        <v>0.64</v>
      </c>
      <c r="P54" s="161">
        <f t="shared" si="7"/>
        <v>0.41</v>
      </c>
      <c r="Q54" s="163"/>
      <c r="R54" s="164">
        <f t="shared" si="8"/>
        <v>0.37000000000000005</v>
      </c>
      <c r="S54" s="165"/>
      <c r="T54" s="162">
        <f t="shared" si="9"/>
        <v>0</v>
      </c>
      <c r="U54" s="166"/>
      <c r="V54" s="339"/>
      <c r="W54" s="340"/>
      <c r="X54" s="166"/>
      <c r="Y54" s="104">
        <f t="shared" si="10"/>
        <v>7.8539816339744835E-3</v>
      </c>
      <c r="Z54" s="104">
        <f t="shared" si="11"/>
        <v>2.1205750411731106E-2</v>
      </c>
    </row>
    <row r="55" spans="1:26" s="104" customFormat="1" ht="17.25" customHeight="1">
      <c r="A55" s="152">
        <v>1</v>
      </c>
      <c r="B55" s="153" t="s">
        <v>227</v>
      </c>
      <c r="C55" s="153">
        <v>450</v>
      </c>
      <c r="D55" s="153" t="s">
        <v>228</v>
      </c>
      <c r="E55" s="154" t="s">
        <v>352</v>
      </c>
      <c r="F55" s="153" t="s">
        <v>227</v>
      </c>
      <c r="G55" s="153">
        <v>500</v>
      </c>
      <c r="H55" s="156" t="s">
        <v>229</v>
      </c>
      <c r="I55" s="157">
        <f t="shared" si="2"/>
        <v>475</v>
      </c>
      <c r="J55" s="158">
        <v>100</v>
      </c>
      <c r="K55" s="159">
        <f t="shared" si="3"/>
        <v>0.5</v>
      </c>
      <c r="L55" s="159">
        <f t="shared" si="4"/>
        <v>0.57499999999999996</v>
      </c>
      <c r="M55" s="158">
        <v>2.8</v>
      </c>
      <c r="N55" s="161">
        <f t="shared" si="5"/>
        <v>0.14000000000000001</v>
      </c>
      <c r="O55" s="162">
        <f t="shared" si="6"/>
        <v>0.67</v>
      </c>
      <c r="P55" s="161">
        <f t="shared" si="7"/>
        <v>0.42</v>
      </c>
      <c r="Q55" s="163"/>
      <c r="R55" s="164">
        <f t="shared" si="8"/>
        <v>0.39000000000000007</v>
      </c>
      <c r="S55" s="165"/>
      <c r="T55" s="162">
        <f t="shared" si="9"/>
        <v>0</v>
      </c>
      <c r="U55" s="166"/>
      <c r="V55" s="339"/>
      <c r="W55" s="340"/>
      <c r="X55" s="166"/>
      <c r="Y55" s="104">
        <f t="shared" si="10"/>
        <v>7.8539816339744835E-3</v>
      </c>
      <c r="Z55" s="104">
        <f t="shared" si="11"/>
        <v>2.1991148575128551E-2</v>
      </c>
    </row>
    <row r="56" spans="1:26" s="104" customFormat="1" ht="17.25" customHeight="1">
      <c r="A56" s="167"/>
      <c r="B56" s="153" t="s">
        <v>227</v>
      </c>
      <c r="C56" s="153"/>
      <c r="D56" s="153" t="s">
        <v>228</v>
      </c>
      <c r="E56" s="153"/>
      <c r="F56" s="153" t="s">
        <v>227</v>
      </c>
      <c r="G56" s="153"/>
      <c r="H56" s="156" t="s">
        <v>229</v>
      </c>
      <c r="I56" s="157">
        <f t="shared" si="2"/>
        <v>0</v>
      </c>
      <c r="J56" s="158"/>
      <c r="K56" s="159">
        <f t="shared" si="3"/>
        <v>0</v>
      </c>
      <c r="L56" s="159">
        <f t="shared" si="4"/>
        <v>0</v>
      </c>
      <c r="M56" s="158"/>
      <c r="N56" s="161">
        <f t="shared" si="5"/>
        <v>0</v>
      </c>
      <c r="O56" s="162">
        <f t="shared" si="6"/>
        <v>0</v>
      </c>
      <c r="P56" s="161">
        <f t="shared" si="7"/>
        <v>0</v>
      </c>
      <c r="Q56" s="163"/>
      <c r="R56" s="164">
        <f t="shared" si="8"/>
        <v>0</v>
      </c>
      <c r="S56" s="165"/>
      <c r="T56" s="162">
        <f t="shared" si="9"/>
        <v>0</v>
      </c>
      <c r="U56" s="166"/>
      <c r="V56" s="339"/>
      <c r="W56" s="340"/>
      <c r="X56" s="166"/>
      <c r="Y56" s="104">
        <f t="shared" si="10"/>
        <v>0</v>
      </c>
      <c r="Z56" s="104">
        <f t="shared" si="11"/>
        <v>0</v>
      </c>
    </row>
    <row r="57" spans="1:26" s="104" customFormat="1" ht="17.25" customHeight="1">
      <c r="A57" s="167"/>
      <c r="B57" s="153" t="s">
        <v>227</v>
      </c>
      <c r="C57" s="153"/>
      <c r="D57" s="153" t="s">
        <v>228</v>
      </c>
      <c r="E57" s="153"/>
      <c r="F57" s="153" t="s">
        <v>227</v>
      </c>
      <c r="G57" s="153"/>
      <c r="H57" s="156" t="s">
        <v>229</v>
      </c>
      <c r="I57" s="157">
        <f t="shared" si="2"/>
        <v>0</v>
      </c>
      <c r="J57" s="158"/>
      <c r="K57" s="159">
        <f t="shared" si="3"/>
        <v>0</v>
      </c>
      <c r="L57" s="159">
        <f t="shared" si="4"/>
        <v>0</v>
      </c>
      <c r="M57" s="158"/>
      <c r="N57" s="161">
        <f t="shared" si="5"/>
        <v>0</v>
      </c>
      <c r="O57" s="162">
        <f t="shared" si="6"/>
        <v>0</v>
      </c>
      <c r="P57" s="161">
        <f t="shared" si="7"/>
        <v>0</v>
      </c>
      <c r="Q57" s="163"/>
      <c r="R57" s="164">
        <f t="shared" si="8"/>
        <v>0</v>
      </c>
      <c r="S57" s="165"/>
      <c r="T57" s="162">
        <f t="shared" si="9"/>
        <v>0</v>
      </c>
      <c r="U57" s="166"/>
      <c r="V57" s="339"/>
      <c r="W57" s="340"/>
      <c r="X57" s="166"/>
      <c r="Y57" s="104">
        <f t="shared" si="10"/>
        <v>0</v>
      </c>
      <c r="Z57" s="104">
        <f t="shared" si="11"/>
        <v>0</v>
      </c>
    </row>
    <row r="58" spans="1:26" s="104" customFormat="1" ht="17.25" customHeight="1">
      <c r="A58" s="167"/>
      <c r="B58" s="153" t="s">
        <v>227</v>
      </c>
      <c r="C58" s="153"/>
      <c r="D58" s="153" t="s">
        <v>228</v>
      </c>
      <c r="E58" s="153"/>
      <c r="F58" s="153" t="s">
        <v>227</v>
      </c>
      <c r="G58" s="153"/>
      <c r="H58" s="156" t="s">
        <v>229</v>
      </c>
      <c r="I58" s="157">
        <f t="shared" si="2"/>
        <v>0</v>
      </c>
      <c r="J58" s="158"/>
      <c r="K58" s="159">
        <f t="shared" si="3"/>
        <v>0</v>
      </c>
      <c r="L58" s="159">
        <f t="shared" si="4"/>
        <v>0</v>
      </c>
      <c r="M58" s="158"/>
      <c r="N58" s="161">
        <f t="shared" si="5"/>
        <v>0</v>
      </c>
      <c r="O58" s="162">
        <f t="shared" si="6"/>
        <v>0</v>
      </c>
      <c r="P58" s="161">
        <f t="shared" si="7"/>
        <v>0</v>
      </c>
      <c r="Q58" s="163"/>
      <c r="R58" s="164">
        <f t="shared" si="8"/>
        <v>0</v>
      </c>
      <c r="S58" s="165"/>
      <c r="T58" s="162">
        <f t="shared" si="9"/>
        <v>0</v>
      </c>
      <c r="U58" s="166"/>
      <c r="V58" s="339"/>
      <c r="W58" s="340"/>
      <c r="X58" s="166"/>
      <c r="Y58" s="104">
        <f t="shared" si="10"/>
        <v>0</v>
      </c>
      <c r="Z58" s="104">
        <f t="shared" si="11"/>
        <v>0</v>
      </c>
    </row>
    <row r="59" spans="1:26" s="104" customFormat="1" ht="17.25" customHeight="1">
      <c r="A59" s="167"/>
      <c r="B59" s="153" t="s">
        <v>227</v>
      </c>
      <c r="C59" s="153"/>
      <c r="D59" s="153" t="s">
        <v>228</v>
      </c>
      <c r="E59" s="153"/>
      <c r="F59" s="153" t="s">
        <v>227</v>
      </c>
      <c r="G59" s="153"/>
      <c r="H59" s="156" t="s">
        <v>229</v>
      </c>
      <c r="I59" s="157">
        <f t="shared" si="2"/>
        <v>0</v>
      </c>
      <c r="J59" s="158"/>
      <c r="K59" s="159">
        <f t="shared" si="3"/>
        <v>0</v>
      </c>
      <c r="L59" s="159">
        <f t="shared" si="4"/>
        <v>0</v>
      </c>
      <c r="M59" s="158"/>
      <c r="N59" s="161">
        <f t="shared" si="5"/>
        <v>0</v>
      </c>
      <c r="O59" s="162">
        <f t="shared" si="6"/>
        <v>0</v>
      </c>
      <c r="P59" s="161">
        <f t="shared" si="7"/>
        <v>0</v>
      </c>
      <c r="Q59" s="163"/>
      <c r="R59" s="164">
        <f t="shared" si="8"/>
        <v>0</v>
      </c>
      <c r="S59" s="165"/>
      <c r="T59" s="162">
        <f t="shared" si="9"/>
        <v>0</v>
      </c>
      <c r="U59" s="166"/>
      <c r="V59" s="339"/>
      <c r="W59" s="340"/>
      <c r="X59" s="166"/>
      <c r="Y59" s="104">
        <f t="shared" si="10"/>
        <v>0</v>
      </c>
      <c r="Z59" s="104">
        <f t="shared" si="11"/>
        <v>0</v>
      </c>
    </row>
    <row r="60" spans="1:26" s="104" customFormat="1" ht="17.25" customHeight="1">
      <c r="A60" s="167"/>
      <c r="B60" s="153" t="s">
        <v>227</v>
      </c>
      <c r="C60" s="153"/>
      <c r="D60" s="153" t="s">
        <v>228</v>
      </c>
      <c r="E60" s="153"/>
      <c r="F60" s="153" t="s">
        <v>227</v>
      </c>
      <c r="G60" s="153"/>
      <c r="H60" s="156" t="s">
        <v>229</v>
      </c>
      <c r="I60" s="157">
        <f t="shared" si="2"/>
        <v>0</v>
      </c>
      <c r="J60" s="158"/>
      <c r="K60" s="159">
        <f t="shared" si="3"/>
        <v>0</v>
      </c>
      <c r="L60" s="159">
        <f t="shared" si="4"/>
        <v>0</v>
      </c>
      <c r="M60" s="158"/>
      <c r="N60" s="161">
        <f t="shared" si="5"/>
        <v>0</v>
      </c>
      <c r="O60" s="162">
        <f t="shared" si="6"/>
        <v>0</v>
      </c>
      <c r="P60" s="161">
        <f t="shared" si="7"/>
        <v>0</v>
      </c>
      <c r="Q60" s="163"/>
      <c r="R60" s="164">
        <f t="shared" si="8"/>
        <v>0</v>
      </c>
      <c r="S60" s="165"/>
      <c r="T60" s="162">
        <f t="shared" si="9"/>
        <v>0</v>
      </c>
      <c r="U60" s="166"/>
      <c r="V60" s="339"/>
      <c r="W60" s="340"/>
      <c r="X60" s="166"/>
      <c r="Y60" s="104">
        <f t="shared" si="10"/>
        <v>0</v>
      </c>
      <c r="Z60" s="104">
        <f t="shared" si="11"/>
        <v>0</v>
      </c>
    </row>
    <row r="61" spans="1:26" s="104" customFormat="1" ht="17.25" customHeight="1">
      <c r="A61" s="167"/>
      <c r="B61" s="153" t="s">
        <v>227</v>
      </c>
      <c r="C61" s="153"/>
      <c r="D61" s="153" t="s">
        <v>228</v>
      </c>
      <c r="E61" s="153"/>
      <c r="F61" s="153" t="s">
        <v>227</v>
      </c>
      <c r="G61" s="153"/>
      <c r="H61" s="156" t="s">
        <v>229</v>
      </c>
      <c r="I61" s="157">
        <f t="shared" si="2"/>
        <v>0</v>
      </c>
      <c r="J61" s="158"/>
      <c r="K61" s="159">
        <f t="shared" si="3"/>
        <v>0</v>
      </c>
      <c r="L61" s="159">
        <f t="shared" si="4"/>
        <v>0</v>
      </c>
      <c r="M61" s="158"/>
      <c r="N61" s="161">
        <f t="shared" si="5"/>
        <v>0</v>
      </c>
      <c r="O61" s="162">
        <f t="shared" si="6"/>
        <v>0</v>
      </c>
      <c r="P61" s="161">
        <f t="shared" si="7"/>
        <v>0</v>
      </c>
      <c r="Q61" s="163"/>
      <c r="R61" s="164">
        <f t="shared" si="8"/>
        <v>0</v>
      </c>
      <c r="S61" s="165"/>
      <c r="T61" s="162">
        <f t="shared" si="9"/>
        <v>0</v>
      </c>
      <c r="U61" s="166"/>
      <c r="V61" s="339"/>
      <c r="W61" s="340"/>
      <c r="X61" s="166"/>
      <c r="Y61" s="104">
        <f t="shared" si="10"/>
        <v>0</v>
      </c>
      <c r="Z61" s="104">
        <f t="shared" si="11"/>
        <v>0</v>
      </c>
    </row>
    <row r="62" spans="1:26" s="104" customFormat="1" ht="17.25" customHeight="1">
      <c r="A62" s="167"/>
      <c r="B62" s="153" t="s">
        <v>227</v>
      </c>
      <c r="C62" s="153"/>
      <c r="D62" s="153" t="s">
        <v>228</v>
      </c>
      <c r="E62" s="153"/>
      <c r="F62" s="153" t="s">
        <v>227</v>
      </c>
      <c r="G62" s="153"/>
      <c r="H62" s="156" t="s">
        <v>229</v>
      </c>
      <c r="I62" s="157">
        <f t="shared" si="2"/>
        <v>0</v>
      </c>
      <c r="J62" s="158"/>
      <c r="K62" s="159">
        <f t="shared" si="3"/>
        <v>0</v>
      </c>
      <c r="L62" s="159">
        <f t="shared" si="4"/>
        <v>0</v>
      </c>
      <c r="M62" s="158"/>
      <c r="N62" s="161">
        <f t="shared" si="5"/>
        <v>0</v>
      </c>
      <c r="O62" s="162">
        <f t="shared" si="6"/>
        <v>0</v>
      </c>
      <c r="P62" s="161">
        <f t="shared" si="7"/>
        <v>0</v>
      </c>
      <c r="Q62" s="163"/>
      <c r="R62" s="164">
        <f t="shared" si="8"/>
        <v>0</v>
      </c>
      <c r="S62" s="165"/>
      <c r="T62" s="162">
        <f t="shared" si="9"/>
        <v>0</v>
      </c>
      <c r="U62" s="166"/>
      <c r="V62" s="339"/>
      <c r="W62" s="340"/>
      <c r="X62" s="166"/>
      <c r="Y62" s="104">
        <f t="shared" si="10"/>
        <v>0</v>
      </c>
      <c r="Z62" s="104">
        <f t="shared" si="11"/>
        <v>0</v>
      </c>
    </row>
    <row r="63" spans="1:26" s="104" customFormat="1" ht="17.25" customHeight="1">
      <c r="A63" s="167"/>
      <c r="B63" s="153" t="s">
        <v>227</v>
      </c>
      <c r="C63" s="153"/>
      <c r="D63" s="153" t="s">
        <v>228</v>
      </c>
      <c r="E63" s="153"/>
      <c r="F63" s="153" t="s">
        <v>227</v>
      </c>
      <c r="G63" s="153"/>
      <c r="H63" s="156" t="s">
        <v>229</v>
      </c>
      <c r="I63" s="157">
        <f t="shared" si="2"/>
        <v>0</v>
      </c>
      <c r="J63" s="158"/>
      <c r="K63" s="159">
        <f t="shared" si="3"/>
        <v>0</v>
      </c>
      <c r="L63" s="159">
        <f t="shared" si="4"/>
        <v>0</v>
      </c>
      <c r="M63" s="158"/>
      <c r="N63" s="161">
        <f t="shared" si="5"/>
        <v>0</v>
      </c>
      <c r="O63" s="162">
        <f t="shared" si="6"/>
        <v>0</v>
      </c>
      <c r="P63" s="161">
        <f t="shared" si="7"/>
        <v>0</v>
      </c>
      <c r="Q63" s="163"/>
      <c r="R63" s="164">
        <f t="shared" si="8"/>
        <v>0</v>
      </c>
      <c r="S63" s="165"/>
      <c r="T63" s="162">
        <f t="shared" si="9"/>
        <v>0</v>
      </c>
      <c r="U63" s="166"/>
      <c r="V63" s="339"/>
      <c r="W63" s="340"/>
      <c r="X63" s="166"/>
      <c r="Y63" s="104">
        <f t="shared" si="10"/>
        <v>0</v>
      </c>
      <c r="Z63" s="104">
        <f t="shared" si="11"/>
        <v>0</v>
      </c>
    </row>
    <row r="64" spans="1:26" s="104" customFormat="1" ht="17.25" customHeight="1">
      <c r="A64" s="167"/>
      <c r="B64" s="153" t="s">
        <v>227</v>
      </c>
      <c r="C64" s="153"/>
      <c r="D64" s="153" t="s">
        <v>228</v>
      </c>
      <c r="E64" s="153"/>
      <c r="F64" s="153" t="s">
        <v>227</v>
      </c>
      <c r="G64" s="153"/>
      <c r="H64" s="156" t="s">
        <v>229</v>
      </c>
      <c r="I64" s="157">
        <f t="shared" si="2"/>
        <v>0</v>
      </c>
      <c r="J64" s="158"/>
      <c r="K64" s="159">
        <f t="shared" si="3"/>
        <v>0</v>
      </c>
      <c r="L64" s="159">
        <f t="shared" si="4"/>
        <v>0</v>
      </c>
      <c r="M64" s="158"/>
      <c r="N64" s="161">
        <f t="shared" si="5"/>
        <v>0</v>
      </c>
      <c r="O64" s="162">
        <f t="shared" si="6"/>
        <v>0</v>
      </c>
      <c r="P64" s="161">
        <f t="shared" si="7"/>
        <v>0</v>
      </c>
      <c r="Q64" s="163"/>
      <c r="R64" s="164">
        <f t="shared" si="8"/>
        <v>0</v>
      </c>
      <c r="S64" s="165"/>
      <c r="T64" s="162">
        <f t="shared" si="9"/>
        <v>0</v>
      </c>
      <c r="U64" s="166"/>
      <c r="V64" s="339"/>
      <c r="W64" s="340"/>
      <c r="X64" s="166"/>
      <c r="Y64" s="104">
        <f t="shared" si="10"/>
        <v>0</v>
      </c>
      <c r="Z64" s="104">
        <f t="shared" si="11"/>
        <v>0</v>
      </c>
    </row>
    <row r="65" spans="1:26" s="104" customFormat="1" ht="17.25" customHeight="1">
      <c r="A65" s="167"/>
      <c r="B65" s="153" t="s">
        <v>227</v>
      </c>
      <c r="C65" s="153"/>
      <c r="D65" s="153" t="s">
        <v>228</v>
      </c>
      <c r="E65" s="153"/>
      <c r="F65" s="153" t="s">
        <v>227</v>
      </c>
      <c r="G65" s="153"/>
      <c r="H65" s="156" t="s">
        <v>229</v>
      </c>
      <c r="I65" s="157">
        <f t="shared" si="2"/>
        <v>0</v>
      </c>
      <c r="J65" s="158"/>
      <c r="K65" s="159">
        <f t="shared" si="3"/>
        <v>0</v>
      </c>
      <c r="L65" s="159">
        <f t="shared" si="4"/>
        <v>0</v>
      </c>
      <c r="M65" s="158"/>
      <c r="N65" s="161">
        <f t="shared" si="5"/>
        <v>0</v>
      </c>
      <c r="O65" s="162">
        <f t="shared" si="6"/>
        <v>0</v>
      </c>
      <c r="P65" s="161">
        <f t="shared" si="7"/>
        <v>0</v>
      </c>
      <c r="Q65" s="163"/>
      <c r="R65" s="164">
        <f t="shared" si="8"/>
        <v>0</v>
      </c>
      <c r="S65" s="165"/>
      <c r="T65" s="162">
        <f t="shared" si="9"/>
        <v>0</v>
      </c>
      <c r="U65" s="166"/>
      <c r="V65" s="339"/>
      <c r="W65" s="340"/>
      <c r="X65" s="166"/>
      <c r="Y65" s="104">
        <f t="shared" si="10"/>
        <v>0</v>
      </c>
      <c r="Z65" s="104">
        <f t="shared" si="11"/>
        <v>0</v>
      </c>
    </row>
    <row r="66" spans="1:26" s="104" customFormat="1" ht="17.25" customHeight="1">
      <c r="A66" s="167"/>
      <c r="B66" s="153" t="s">
        <v>227</v>
      </c>
      <c r="C66" s="153"/>
      <c r="D66" s="153" t="s">
        <v>228</v>
      </c>
      <c r="E66" s="153"/>
      <c r="F66" s="153" t="s">
        <v>227</v>
      </c>
      <c r="G66" s="153"/>
      <c r="H66" s="156" t="s">
        <v>229</v>
      </c>
      <c r="I66" s="157">
        <f t="shared" si="2"/>
        <v>0</v>
      </c>
      <c r="J66" s="158"/>
      <c r="K66" s="159">
        <f t="shared" si="3"/>
        <v>0</v>
      </c>
      <c r="L66" s="159">
        <f t="shared" si="4"/>
        <v>0</v>
      </c>
      <c r="M66" s="158"/>
      <c r="N66" s="161">
        <f t="shared" si="5"/>
        <v>0</v>
      </c>
      <c r="O66" s="162">
        <f t="shared" si="6"/>
        <v>0</v>
      </c>
      <c r="P66" s="161">
        <f t="shared" si="7"/>
        <v>0</v>
      </c>
      <c r="Q66" s="163"/>
      <c r="R66" s="164">
        <f t="shared" si="8"/>
        <v>0</v>
      </c>
      <c r="S66" s="165"/>
      <c r="T66" s="162">
        <f t="shared" si="9"/>
        <v>0</v>
      </c>
      <c r="U66" s="166"/>
      <c r="V66" s="339"/>
      <c r="W66" s="340"/>
      <c r="X66" s="166"/>
      <c r="Y66" s="104">
        <f t="shared" si="10"/>
        <v>0</v>
      </c>
      <c r="Z66" s="104">
        <f t="shared" si="11"/>
        <v>0</v>
      </c>
    </row>
    <row r="67" spans="1:26" s="104" customFormat="1" ht="21.75" customHeight="1">
      <c r="A67" s="339" t="s">
        <v>230</v>
      </c>
      <c r="B67" s="341"/>
      <c r="C67" s="341"/>
      <c r="D67" s="341"/>
      <c r="E67" s="341"/>
      <c r="F67" s="341"/>
      <c r="G67" s="341"/>
      <c r="H67" s="340"/>
      <c r="I67" s="166"/>
      <c r="J67" s="166"/>
      <c r="K67" s="166"/>
      <c r="L67" s="166"/>
      <c r="M67" s="166"/>
      <c r="N67" s="161">
        <f t="shared" ref="N67:T67" si="12">SUM(N45:N66)</f>
        <v>1.8600000000000003</v>
      </c>
      <c r="O67" s="162">
        <f t="shared" si="12"/>
        <v>11.39</v>
      </c>
      <c r="P67" s="161">
        <f t="shared" si="12"/>
        <v>5.54</v>
      </c>
      <c r="Q67" s="168">
        <f t="shared" si="12"/>
        <v>0</v>
      </c>
      <c r="R67" s="164">
        <f t="shared" si="12"/>
        <v>7.7099999999999991</v>
      </c>
      <c r="S67" s="161">
        <f t="shared" si="12"/>
        <v>0</v>
      </c>
      <c r="T67" s="162">
        <f t="shared" si="12"/>
        <v>0</v>
      </c>
      <c r="U67" s="166"/>
      <c r="V67" s="339"/>
      <c r="W67" s="340"/>
      <c r="X67" s="166"/>
      <c r="Y67" s="169">
        <f>SUM(N67:O67)</f>
        <v>13.25</v>
      </c>
      <c r="Z67" s="169">
        <f>SUM(P67:T67)</f>
        <v>13.25</v>
      </c>
    </row>
    <row r="68" spans="1:26" s="104" customFormat="1" ht="8.25" customHeight="1">
      <c r="A68" s="170"/>
      <c r="B68" s="170"/>
      <c r="C68" s="170"/>
      <c r="D68" s="170"/>
      <c r="E68" s="170"/>
      <c r="F68" s="170"/>
      <c r="G68" s="170"/>
      <c r="H68" s="170"/>
      <c r="N68" s="171"/>
      <c r="O68" s="171"/>
      <c r="P68" s="171"/>
      <c r="Q68" s="171"/>
      <c r="R68" s="171"/>
      <c r="S68" s="171"/>
      <c r="T68" s="171"/>
    </row>
    <row r="69" spans="1:26" s="104" customFormat="1" ht="15" customHeight="1">
      <c r="A69" s="170"/>
      <c r="B69" s="170"/>
      <c r="C69" s="172" t="s">
        <v>231</v>
      </c>
      <c r="D69" s="172" t="s">
        <v>232</v>
      </c>
      <c r="E69" s="173" t="s">
        <v>233</v>
      </c>
      <c r="F69" s="172"/>
      <c r="G69" s="172"/>
      <c r="H69" s="172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</row>
    <row r="70" spans="1:26" s="104" customFormat="1" ht="15" customHeight="1">
      <c r="A70" s="170"/>
      <c r="B70" s="170"/>
      <c r="C70" s="172"/>
      <c r="D70" s="172" t="s">
        <v>234</v>
      </c>
      <c r="E70" s="173" t="s">
        <v>235</v>
      </c>
      <c r="F70" s="172"/>
      <c r="G70" s="172"/>
      <c r="H70" s="172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</row>
    <row r="71" spans="1:26" s="104" customFormat="1" ht="15" customHeight="1">
      <c r="A71" s="170"/>
      <c r="B71" s="170"/>
      <c r="C71" s="172"/>
      <c r="D71" s="172" t="s">
        <v>236</v>
      </c>
      <c r="E71" s="173" t="s">
        <v>237</v>
      </c>
      <c r="F71" s="172"/>
      <c r="G71" s="172"/>
      <c r="H71" s="172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</row>
    <row r="72" spans="1:26" s="104" customFormat="1" ht="15" customHeight="1">
      <c r="A72" s="170"/>
      <c r="B72" s="170"/>
      <c r="C72" s="172"/>
      <c r="D72" s="172" t="s">
        <v>238</v>
      </c>
      <c r="E72" s="173" t="s">
        <v>239</v>
      </c>
      <c r="F72" s="172"/>
      <c r="G72" s="172"/>
      <c r="H72" s="172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</row>
  </sheetData>
  <mergeCells count="171">
    <mergeCell ref="A6:E6"/>
    <mergeCell ref="F6:I6"/>
    <mergeCell ref="J6:K6"/>
    <mergeCell ref="N6:O6"/>
    <mergeCell ref="P6:Q6"/>
    <mergeCell ref="R6:S6"/>
    <mergeCell ref="I1:R2"/>
    <mergeCell ref="A2:C2"/>
    <mergeCell ref="A4:C4"/>
    <mergeCell ref="D4:J4"/>
    <mergeCell ref="N4:O4"/>
    <mergeCell ref="Q4:R4"/>
    <mergeCell ref="R8:S8"/>
    <mergeCell ref="A9:C10"/>
    <mergeCell ref="D9:E10"/>
    <mergeCell ref="F9:I9"/>
    <mergeCell ref="J9:K9"/>
    <mergeCell ref="N9:O9"/>
    <mergeCell ref="P9:Q9"/>
    <mergeCell ref="R9:S9"/>
    <mergeCell ref="F10:I10"/>
    <mergeCell ref="J10:K10"/>
    <mergeCell ref="A7:E8"/>
    <mergeCell ref="F7:I7"/>
    <mergeCell ref="J7:K7"/>
    <mergeCell ref="N7:O7"/>
    <mergeCell ref="P7:Q7"/>
    <mergeCell ref="R7:S7"/>
    <mergeCell ref="F8:I8"/>
    <mergeCell ref="J8:K8"/>
    <mergeCell ref="N8:O8"/>
    <mergeCell ref="P8:Q8"/>
    <mergeCell ref="N10:O10"/>
    <mergeCell ref="P10:Q10"/>
    <mergeCell ref="R10:S10"/>
    <mergeCell ref="A11:C12"/>
    <mergeCell ref="D11:E12"/>
    <mergeCell ref="F11:I11"/>
    <mergeCell ref="J11:K11"/>
    <mergeCell ref="N11:O11"/>
    <mergeCell ref="P11:Q11"/>
    <mergeCell ref="R11:S11"/>
    <mergeCell ref="F12:I12"/>
    <mergeCell ref="J12:K12"/>
    <mergeCell ref="N12:O12"/>
    <mergeCell ref="P12:Q12"/>
    <mergeCell ref="R12:S12"/>
    <mergeCell ref="A13:E15"/>
    <mergeCell ref="F13:I13"/>
    <mergeCell ref="J13:K13"/>
    <mergeCell ref="N13:O13"/>
    <mergeCell ref="P13:Q13"/>
    <mergeCell ref="A16:E17"/>
    <mergeCell ref="F16:H16"/>
    <mergeCell ref="J16:K16"/>
    <mergeCell ref="N16:O16"/>
    <mergeCell ref="P16:Q16"/>
    <mergeCell ref="R13:S13"/>
    <mergeCell ref="F14:I14"/>
    <mergeCell ref="J14:K14"/>
    <mergeCell ref="N14:O14"/>
    <mergeCell ref="P14:Q14"/>
    <mergeCell ref="R14:S14"/>
    <mergeCell ref="R16:S16"/>
    <mergeCell ref="F17:H17"/>
    <mergeCell ref="J17:K17"/>
    <mergeCell ref="N17:O17"/>
    <mergeCell ref="P17:Q17"/>
    <mergeCell ref="R17:S17"/>
    <mergeCell ref="F15:I15"/>
    <mergeCell ref="J15:K15"/>
    <mergeCell ref="N15:O15"/>
    <mergeCell ref="P15:Q15"/>
    <mergeCell ref="R15:S15"/>
    <mergeCell ref="A18:L18"/>
    <mergeCell ref="N18:O18"/>
    <mergeCell ref="P18:Q18"/>
    <mergeCell ref="R18:S18"/>
    <mergeCell ref="A19:E19"/>
    <mergeCell ref="F19:I19"/>
    <mergeCell ref="J19:K19"/>
    <mergeCell ref="N19:O19"/>
    <mergeCell ref="P19:Q19"/>
    <mergeCell ref="A20:E20"/>
    <mergeCell ref="F20:G20"/>
    <mergeCell ref="H20:I20"/>
    <mergeCell ref="J20:K20"/>
    <mergeCell ref="N20:O20"/>
    <mergeCell ref="A21:E21"/>
    <mergeCell ref="F21:G21"/>
    <mergeCell ref="H21:I21"/>
    <mergeCell ref="J21:K21"/>
    <mergeCell ref="N21:O21"/>
    <mergeCell ref="A22:E22"/>
    <mergeCell ref="F22:G22"/>
    <mergeCell ref="H22:I22"/>
    <mergeCell ref="J22:K22"/>
    <mergeCell ref="N22:O22"/>
    <mergeCell ref="A23:E23"/>
    <mergeCell ref="F23:G23"/>
    <mergeCell ref="H23:I23"/>
    <mergeCell ref="J23:K23"/>
    <mergeCell ref="N23:O23"/>
    <mergeCell ref="A24:E24"/>
    <mergeCell ref="F24:G24"/>
    <mergeCell ref="H24:I24"/>
    <mergeCell ref="J24:K24"/>
    <mergeCell ref="N24:O24"/>
    <mergeCell ref="A25:E25"/>
    <mergeCell ref="F25:I25"/>
    <mergeCell ref="J25:K25"/>
    <mergeCell ref="N25:O25"/>
    <mergeCell ref="A28:M28"/>
    <mergeCell ref="N28:O28"/>
    <mergeCell ref="D29:I29"/>
    <mergeCell ref="E30:J30"/>
    <mergeCell ref="E31:J31"/>
    <mergeCell ref="D32:I32"/>
    <mergeCell ref="A26:E26"/>
    <mergeCell ref="F26:I26"/>
    <mergeCell ref="J26:K26"/>
    <mergeCell ref="N26:O26"/>
    <mergeCell ref="A27:M27"/>
    <mergeCell ref="N27:O27"/>
    <mergeCell ref="D35:G35"/>
    <mergeCell ref="H35:L35"/>
    <mergeCell ref="D36:L36"/>
    <mergeCell ref="I37:R38"/>
    <mergeCell ref="A38:D38"/>
    <mergeCell ref="A40:C40"/>
    <mergeCell ref="D40:J40"/>
    <mergeCell ref="N40:P40"/>
    <mergeCell ref="D33:E33"/>
    <mergeCell ref="F33:G33"/>
    <mergeCell ref="H33:J33"/>
    <mergeCell ref="L33:M33"/>
    <mergeCell ref="D34:F34"/>
    <mergeCell ref="H34:L34"/>
    <mergeCell ref="A42:H43"/>
    <mergeCell ref="N42:O42"/>
    <mergeCell ref="P42:R42"/>
    <mergeCell ref="S42:T42"/>
    <mergeCell ref="U42:W42"/>
    <mergeCell ref="X42:X44"/>
    <mergeCell ref="V43:W43"/>
    <mergeCell ref="A44:H44"/>
    <mergeCell ref="V44:W44"/>
    <mergeCell ref="V51:W51"/>
    <mergeCell ref="V52:W52"/>
    <mergeCell ref="V53:W53"/>
    <mergeCell ref="V54:W54"/>
    <mergeCell ref="V55:W55"/>
    <mergeCell ref="V56:W56"/>
    <mergeCell ref="V45:W45"/>
    <mergeCell ref="V46:W46"/>
    <mergeCell ref="V47:W47"/>
    <mergeCell ref="V48:W48"/>
    <mergeCell ref="V49:W49"/>
    <mergeCell ref="V50:W50"/>
    <mergeCell ref="V63:W63"/>
    <mergeCell ref="V64:W64"/>
    <mergeCell ref="V65:W65"/>
    <mergeCell ref="V66:W66"/>
    <mergeCell ref="A67:H67"/>
    <mergeCell ref="V67:W67"/>
    <mergeCell ref="V57:W57"/>
    <mergeCell ref="V58:W58"/>
    <mergeCell ref="V59:W59"/>
    <mergeCell ref="V60:W60"/>
    <mergeCell ref="V61:W61"/>
    <mergeCell ref="V62:W62"/>
  </mergeCells>
  <phoneticPr fontId="3"/>
  <printOptions horizontalCentered="1"/>
  <pageMargins left="0.39370078740157483" right="0.39370078740157483" top="0.98425196850393704" bottom="0.59055118110236227" header="0.78740157480314965" footer="0.39370078740157483"/>
  <pageSetup paperSize="9" scale="90" orientation="landscape" horizontalDpi="300" verticalDpi="300" r:id="rId1"/>
  <headerFooter alignWithMargins="0">
    <oddHeader>&amp;R&amp;9&amp;UNo.&amp;P</oddHeader>
  </headerFooter>
  <rowBreaks count="1" manualBreakCount="1">
    <brk id="36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19"/>
  <sheetViews>
    <sheetView showZeros="0" view="pageBreakPreview" topLeftCell="A80" zoomScaleNormal="75" zoomScaleSheetLayoutView="100" workbookViewId="0">
      <selection activeCell="S75" sqref="S75"/>
    </sheetView>
  </sheetViews>
  <sheetFormatPr defaultRowHeight="12"/>
  <cols>
    <col min="1" max="1" width="1.875" style="217" customWidth="1"/>
    <col min="2" max="2" width="19.75" style="180" customWidth="1"/>
    <col min="3" max="3" width="7.125" style="180" customWidth="1"/>
    <col min="4" max="4" width="18.75" style="180" bestFit="1" customWidth="1"/>
    <col min="5" max="5" width="36.5" style="180" bestFit="1" customWidth="1"/>
    <col min="6" max="6" width="5.25" style="180" customWidth="1"/>
    <col min="7" max="7" width="5.125" style="180" customWidth="1"/>
    <col min="8" max="8" width="5.375" style="180" customWidth="1"/>
    <col min="9" max="11" width="5.25" style="180" customWidth="1"/>
    <col min="12" max="12" width="6.25" style="180" customWidth="1"/>
    <col min="13" max="14" width="7" style="180" customWidth="1"/>
    <col min="15" max="15" width="4.75" style="180" customWidth="1"/>
    <col min="16" max="256" width="8.75" style="180"/>
    <col min="257" max="257" width="1.75" style="180" customWidth="1"/>
    <col min="258" max="258" width="19.75" style="180" customWidth="1"/>
    <col min="259" max="259" width="18.75" style="180" bestFit="1" customWidth="1"/>
    <col min="260" max="260" width="36.5" style="180" bestFit="1" customWidth="1"/>
    <col min="261" max="261" width="5.25" style="180" customWidth="1"/>
    <col min="262" max="262" width="5.125" style="180" customWidth="1"/>
    <col min="263" max="263" width="5.375" style="180" customWidth="1"/>
    <col min="264" max="267" width="5.25" style="180" customWidth="1"/>
    <col min="268" max="268" width="6.25" style="180" customWidth="1"/>
    <col min="269" max="270" width="7" style="180" customWidth="1"/>
    <col min="271" max="271" width="4.75" style="180" customWidth="1"/>
    <col min="272" max="512" width="8.75" style="180"/>
    <col min="513" max="513" width="1.75" style="180" customWidth="1"/>
    <col min="514" max="514" width="19.75" style="180" customWidth="1"/>
    <col min="515" max="515" width="18.75" style="180" bestFit="1" customWidth="1"/>
    <col min="516" max="516" width="36.5" style="180" bestFit="1" customWidth="1"/>
    <col min="517" max="517" width="5.25" style="180" customWidth="1"/>
    <col min="518" max="518" width="5.125" style="180" customWidth="1"/>
    <col min="519" max="519" width="5.375" style="180" customWidth="1"/>
    <col min="520" max="523" width="5.25" style="180" customWidth="1"/>
    <col min="524" max="524" width="6.25" style="180" customWidth="1"/>
    <col min="525" max="526" width="7" style="180" customWidth="1"/>
    <col min="527" max="527" width="4.75" style="180" customWidth="1"/>
    <col min="528" max="768" width="8.75" style="180"/>
    <col min="769" max="769" width="1.75" style="180" customWidth="1"/>
    <col min="770" max="770" width="19.75" style="180" customWidth="1"/>
    <col min="771" max="771" width="18.75" style="180" bestFit="1" customWidth="1"/>
    <col min="772" max="772" width="36.5" style="180" bestFit="1" customWidth="1"/>
    <col min="773" max="773" width="5.25" style="180" customWidth="1"/>
    <col min="774" max="774" width="5.125" style="180" customWidth="1"/>
    <col min="775" max="775" width="5.375" style="180" customWidth="1"/>
    <col min="776" max="779" width="5.25" style="180" customWidth="1"/>
    <col min="780" max="780" width="6.25" style="180" customWidth="1"/>
    <col min="781" max="782" width="7" style="180" customWidth="1"/>
    <col min="783" max="783" width="4.75" style="180" customWidth="1"/>
    <col min="784" max="1024" width="8.75" style="180"/>
    <col min="1025" max="1025" width="1.75" style="180" customWidth="1"/>
    <col min="1026" max="1026" width="19.75" style="180" customWidth="1"/>
    <col min="1027" max="1027" width="18.75" style="180" bestFit="1" customWidth="1"/>
    <col min="1028" max="1028" width="36.5" style="180" bestFit="1" customWidth="1"/>
    <col min="1029" max="1029" width="5.25" style="180" customWidth="1"/>
    <col min="1030" max="1030" width="5.125" style="180" customWidth="1"/>
    <col min="1031" max="1031" width="5.375" style="180" customWidth="1"/>
    <col min="1032" max="1035" width="5.25" style="180" customWidth="1"/>
    <col min="1036" max="1036" width="6.25" style="180" customWidth="1"/>
    <col min="1037" max="1038" width="7" style="180" customWidth="1"/>
    <col min="1039" max="1039" width="4.75" style="180" customWidth="1"/>
    <col min="1040" max="1280" width="8.75" style="180"/>
    <col min="1281" max="1281" width="1.75" style="180" customWidth="1"/>
    <col min="1282" max="1282" width="19.75" style="180" customWidth="1"/>
    <col min="1283" max="1283" width="18.75" style="180" bestFit="1" customWidth="1"/>
    <col min="1284" max="1284" width="36.5" style="180" bestFit="1" customWidth="1"/>
    <col min="1285" max="1285" width="5.25" style="180" customWidth="1"/>
    <col min="1286" max="1286" width="5.125" style="180" customWidth="1"/>
    <col min="1287" max="1287" width="5.375" style="180" customWidth="1"/>
    <col min="1288" max="1291" width="5.25" style="180" customWidth="1"/>
    <col min="1292" max="1292" width="6.25" style="180" customWidth="1"/>
    <col min="1293" max="1294" width="7" style="180" customWidth="1"/>
    <col min="1295" max="1295" width="4.75" style="180" customWidth="1"/>
    <col min="1296" max="1536" width="8.75" style="180"/>
    <col min="1537" max="1537" width="1.75" style="180" customWidth="1"/>
    <col min="1538" max="1538" width="19.75" style="180" customWidth="1"/>
    <col min="1539" max="1539" width="18.75" style="180" bestFit="1" customWidth="1"/>
    <col min="1540" max="1540" width="36.5" style="180" bestFit="1" customWidth="1"/>
    <col min="1541" max="1541" width="5.25" style="180" customWidth="1"/>
    <col min="1542" max="1542" width="5.125" style="180" customWidth="1"/>
    <col min="1543" max="1543" width="5.375" style="180" customWidth="1"/>
    <col min="1544" max="1547" width="5.25" style="180" customWidth="1"/>
    <col min="1548" max="1548" width="6.25" style="180" customWidth="1"/>
    <col min="1549" max="1550" width="7" style="180" customWidth="1"/>
    <col min="1551" max="1551" width="4.75" style="180" customWidth="1"/>
    <col min="1552" max="1792" width="8.75" style="180"/>
    <col min="1793" max="1793" width="1.75" style="180" customWidth="1"/>
    <col min="1794" max="1794" width="19.75" style="180" customWidth="1"/>
    <col min="1795" max="1795" width="18.75" style="180" bestFit="1" customWidth="1"/>
    <col min="1796" max="1796" width="36.5" style="180" bestFit="1" customWidth="1"/>
    <col min="1797" max="1797" width="5.25" style="180" customWidth="1"/>
    <col min="1798" max="1798" width="5.125" style="180" customWidth="1"/>
    <col min="1799" max="1799" width="5.375" style="180" customWidth="1"/>
    <col min="1800" max="1803" width="5.25" style="180" customWidth="1"/>
    <col min="1804" max="1804" width="6.25" style="180" customWidth="1"/>
    <col min="1805" max="1806" width="7" style="180" customWidth="1"/>
    <col min="1807" max="1807" width="4.75" style="180" customWidth="1"/>
    <col min="1808" max="2048" width="8.75" style="180"/>
    <col min="2049" max="2049" width="1.75" style="180" customWidth="1"/>
    <col min="2050" max="2050" width="19.75" style="180" customWidth="1"/>
    <col min="2051" max="2051" width="18.75" style="180" bestFit="1" customWidth="1"/>
    <col min="2052" max="2052" width="36.5" style="180" bestFit="1" customWidth="1"/>
    <col min="2053" max="2053" width="5.25" style="180" customWidth="1"/>
    <col min="2054" max="2054" width="5.125" style="180" customWidth="1"/>
    <col min="2055" max="2055" width="5.375" style="180" customWidth="1"/>
    <col min="2056" max="2059" width="5.25" style="180" customWidth="1"/>
    <col min="2060" max="2060" width="6.25" style="180" customWidth="1"/>
    <col min="2061" max="2062" width="7" style="180" customWidth="1"/>
    <col min="2063" max="2063" width="4.75" style="180" customWidth="1"/>
    <col min="2064" max="2304" width="8.75" style="180"/>
    <col min="2305" max="2305" width="1.75" style="180" customWidth="1"/>
    <col min="2306" max="2306" width="19.75" style="180" customWidth="1"/>
    <col min="2307" max="2307" width="18.75" style="180" bestFit="1" customWidth="1"/>
    <col min="2308" max="2308" width="36.5" style="180" bestFit="1" customWidth="1"/>
    <col min="2309" max="2309" width="5.25" style="180" customWidth="1"/>
    <col min="2310" max="2310" width="5.125" style="180" customWidth="1"/>
    <col min="2311" max="2311" width="5.375" style="180" customWidth="1"/>
    <col min="2312" max="2315" width="5.25" style="180" customWidth="1"/>
    <col min="2316" max="2316" width="6.25" style="180" customWidth="1"/>
    <col min="2317" max="2318" width="7" style="180" customWidth="1"/>
    <col min="2319" max="2319" width="4.75" style="180" customWidth="1"/>
    <col min="2320" max="2560" width="8.75" style="180"/>
    <col min="2561" max="2561" width="1.75" style="180" customWidth="1"/>
    <col min="2562" max="2562" width="19.75" style="180" customWidth="1"/>
    <col min="2563" max="2563" width="18.75" style="180" bestFit="1" customWidth="1"/>
    <col min="2564" max="2564" width="36.5" style="180" bestFit="1" customWidth="1"/>
    <col min="2565" max="2565" width="5.25" style="180" customWidth="1"/>
    <col min="2566" max="2566" width="5.125" style="180" customWidth="1"/>
    <col min="2567" max="2567" width="5.375" style="180" customWidth="1"/>
    <col min="2568" max="2571" width="5.25" style="180" customWidth="1"/>
    <col min="2572" max="2572" width="6.25" style="180" customWidth="1"/>
    <col min="2573" max="2574" width="7" style="180" customWidth="1"/>
    <col min="2575" max="2575" width="4.75" style="180" customWidth="1"/>
    <col min="2576" max="2816" width="8.75" style="180"/>
    <col min="2817" max="2817" width="1.75" style="180" customWidth="1"/>
    <col min="2818" max="2818" width="19.75" style="180" customWidth="1"/>
    <col min="2819" max="2819" width="18.75" style="180" bestFit="1" customWidth="1"/>
    <col min="2820" max="2820" width="36.5" style="180" bestFit="1" customWidth="1"/>
    <col min="2821" max="2821" width="5.25" style="180" customWidth="1"/>
    <col min="2822" max="2822" width="5.125" style="180" customWidth="1"/>
    <col min="2823" max="2823" width="5.375" style="180" customWidth="1"/>
    <col min="2824" max="2827" width="5.25" style="180" customWidth="1"/>
    <col min="2828" max="2828" width="6.25" style="180" customWidth="1"/>
    <col min="2829" max="2830" width="7" style="180" customWidth="1"/>
    <col min="2831" max="2831" width="4.75" style="180" customWidth="1"/>
    <col min="2832" max="3072" width="8.75" style="180"/>
    <col min="3073" max="3073" width="1.75" style="180" customWidth="1"/>
    <col min="3074" max="3074" width="19.75" style="180" customWidth="1"/>
    <col min="3075" max="3075" width="18.75" style="180" bestFit="1" customWidth="1"/>
    <col min="3076" max="3076" width="36.5" style="180" bestFit="1" customWidth="1"/>
    <col min="3077" max="3077" width="5.25" style="180" customWidth="1"/>
    <col min="3078" max="3078" width="5.125" style="180" customWidth="1"/>
    <col min="3079" max="3079" width="5.375" style="180" customWidth="1"/>
    <col min="3080" max="3083" width="5.25" style="180" customWidth="1"/>
    <col min="3084" max="3084" width="6.25" style="180" customWidth="1"/>
    <col min="3085" max="3086" width="7" style="180" customWidth="1"/>
    <col min="3087" max="3087" width="4.75" style="180" customWidth="1"/>
    <col min="3088" max="3328" width="8.75" style="180"/>
    <col min="3329" max="3329" width="1.75" style="180" customWidth="1"/>
    <col min="3330" max="3330" width="19.75" style="180" customWidth="1"/>
    <col min="3331" max="3331" width="18.75" style="180" bestFit="1" customWidth="1"/>
    <col min="3332" max="3332" width="36.5" style="180" bestFit="1" customWidth="1"/>
    <col min="3333" max="3333" width="5.25" style="180" customWidth="1"/>
    <col min="3334" max="3334" width="5.125" style="180" customWidth="1"/>
    <col min="3335" max="3335" width="5.375" style="180" customWidth="1"/>
    <col min="3336" max="3339" width="5.25" style="180" customWidth="1"/>
    <col min="3340" max="3340" width="6.25" style="180" customWidth="1"/>
    <col min="3341" max="3342" width="7" style="180" customWidth="1"/>
    <col min="3343" max="3343" width="4.75" style="180" customWidth="1"/>
    <col min="3344" max="3584" width="8.75" style="180"/>
    <col min="3585" max="3585" width="1.75" style="180" customWidth="1"/>
    <col min="3586" max="3586" width="19.75" style="180" customWidth="1"/>
    <col min="3587" max="3587" width="18.75" style="180" bestFit="1" customWidth="1"/>
    <col min="3588" max="3588" width="36.5" style="180" bestFit="1" customWidth="1"/>
    <col min="3589" max="3589" width="5.25" style="180" customWidth="1"/>
    <col min="3590" max="3590" width="5.125" style="180" customWidth="1"/>
    <col min="3591" max="3591" width="5.375" style="180" customWidth="1"/>
    <col min="3592" max="3595" width="5.25" style="180" customWidth="1"/>
    <col min="3596" max="3596" width="6.25" style="180" customWidth="1"/>
    <col min="3597" max="3598" width="7" style="180" customWidth="1"/>
    <col min="3599" max="3599" width="4.75" style="180" customWidth="1"/>
    <col min="3600" max="3840" width="8.75" style="180"/>
    <col min="3841" max="3841" width="1.75" style="180" customWidth="1"/>
    <col min="3842" max="3842" width="19.75" style="180" customWidth="1"/>
    <col min="3843" max="3843" width="18.75" style="180" bestFit="1" customWidth="1"/>
    <col min="3844" max="3844" width="36.5" style="180" bestFit="1" customWidth="1"/>
    <col min="3845" max="3845" width="5.25" style="180" customWidth="1"/>
    <col min="3846" max="3846" width="5.125" style="180" customWidth="1"/>
    <col min="3847" max="3847" width="5.375" style="180" customWidth="1"/>
    <col min="3848" max="3851" width="5.25" style="180" customWidth="1"/>
    <col min="3852" max="3852" width="6.25" style="180" customWidth="1"/>
    <col min="3853" max="3854" width="7" style="180" customWidth="1"/>
    <col min="3855" max="3855" width="4.75" style="180" customWidth="1"/>
    <col min="3856" max="4096" width="8.75" style="180"/>
    <col min="4097" max="4097" width="1.75" style="180" customWidth="1"/>
    <col min="4098" max="4098" width="19.75" style="180" customWidth="1"/>
    <col min="4099" max="4099" width="18.75" style="180" bestFit="1" customWidth="1"/>
    <col min="4100" max="4100" width="36.5" style="180" bestFit="1" customWidth="1"/>
    <col min="4101" max="4101" width="5.25" style="180" customWidth="1"/>
    <col min="4102" max="4102" width="5.125" style="180" customWidth="1"/>
    <col min="4103" max="4103" width="5.375" style="180" customWidth="1"/>
    <col min="4104" max="4107" width="5.25" style="180" customWidth="1"/>
    <col min="4108" max="4108" width="6.25" style="180" customWidth="1"/>
    <col min="4109" max="4110" width="7" style="180" customWidth="1"/>
    <col min="4111" max="4111" width="4.75" style="180" customWidth="1"/>
    <col min="4112" max="4352" width="8.75" style="180"/>
    <col min="4353" max="4353" width="1.75" style="180" customWidth="1"/>
    <col min="4354" max="4354" width="19.75" style="180" customWidth="1"/>
    <col min="4355" max="4355" width="18.75" style="180" bestFit="1" customWidth="1"/>
    <col min="4356" max="4356" width="36.5" style="180" bestFit="1" customWidth="1"/>
    <col min="4357" max="4357" width="5.25" style="180" customWidth="1"/>
    <col min="4358" max="4358" width="5.125" style="180" customWidth="1"/>
    <col min="4359" max="4359" width="5.375" style="180" customWidth="1"/>
    <col min="4360" max="4363" width="5.25" style="180" customWidth="1"/>
    <col min="4364" max="4364" width="6.25" style="180" customWidth="1"/>
    <col min="4365" max="4366" width="7" style="180" customWidth="1"/>
    <col min="4367" max="4367" width="4.75" style="180" customWidth="1"/>
    <col min="4368" max="4608" width="8.75" style="180"/>
    <col min="4609" max="4609" width="1.75" style="180" customWidth="1"/>
    <col min="4610" max="4610" width="19.75" style="180" customWidth="1"/>
    <col min="4611" max="4611" width="18.75" style="180" bestFit="1" customWidth="1"/>
    <col min="4612" max="4612" width="36.5" style="180" bestFit="1" customWidth="1"/>
    <col min="4613" max="4613" width="5.25" style="180" customWidth="1"/>
    <col min="4614" max="4614" width="5.125" style="180" customWidth="1"/>
    <col min="4615" max="4615" width="5.375" style="180" customWidth="1"/>
    <col min="4616" max="4619" width="5.25" style="180" customWidth="1"/>
    <col min="4620" max="4620" width="6.25" style="180" customWidth="1"/>
    <col min="4621" max="4622" width="7" style="180" customWidth="1"/>
    <col min="4623" max="4623" width="4.75" style="180" customWidth="1"/>
    <col min="4624" max="4864" width="8.75" style="180"/>
    <col min="4865" max="4865" width="1.75" style="180" customWidth="1"/>
    <col min="4866" max="4866" width="19.75" style="180" customWidth="1"/>
    <col min="4867" max="4867" width="18.75" style="180" bestFit="1" customWidth="1"/>
    <col min="4868" max="4868" width="36.5" style="180" bestFit="1" customWidth="1"/>
    <col min="4869" max="4869" width="5.25" style="180" customWidth="1"/>
    <col min="4870" max="4870" width="5.125" style="180" customWidth="1"/>
    <col min="4871" max="4871" width="5.375" style="180" customWidth="1"/>
    <col min="4872" max="4875" width="5.25" style="180" customWidth="1"/>
    <col min="4876" max="4876" width="6.25" style="180" customWidth="1"/>
    <col min="4877" max="4878" width="7" style="180" customWidth="1"/>
    <col min="4879" max="4879" width="4.75" style="180" customWidth="1"/>
    <col min="4880" max="5120" width="8.75" style="180"/>
    <col min="5121" max="5121" width="1.75" style="180" customWidth="1"/>
    <col min="5122" max="5122" width="19.75" style="180" customWidth="1"/>
    <col min="5123" max="5123" width="18.75" style="180" bestFit="1" customWidth="1"/>
    <col min="5124" max="5124" width="36.5" style="180" bestFit="1" customWidth="1"/>
    <col min="5125" max="5125" width="5.25" style="180" customWidth="1"/>
    <col min="5126" max="5126" width="5.125" style="180" customWidth="1"/>
    <col min="5127" max="5127" width="5.375" style="180" customWidth="1"/>
    <col min="5128" max="5131" width="5.25" style="180" customWidth="1"/>
    <col min="5132" max="5132" width="6.25" style="180" customWidth="1"/>
    <col min="5133" max="5134" width="7" style="180" customWidth="1"/>
    <col min="5135" max="5135" width="4.75" style="180" customWidth="1"/>
    <col min="5136" max="5376" width="8.75" style="180"/>
    <col min="5377" max="5377" width="1.75" style="180" customWidth="1"/>
    <col min="5378" max="5378" width="19.75" style="180" customWidth="1"/>
    <col min="5379" max="5379" width="18.75" style="180" bestFit="1" customWidth="1"/>
    <col min="5380" max="5380" width="36.5" style="180" bestFit="1" customWidth="1"/>
    <col min="5381" max="5381" width="5.25" style="180" customWidth="1"/>
    <col min="5382" max="5382" width="5.125" style="180" customWidth="1"/>
    <col min="5383" max="5383" width="5.375" style="180" customWidth="1"/>
    <col min="5384" max="5387" width="5.25" style="180" customWidth="1"/>
    <col min="5388" max="5388" width="6.25" style="180" customWidth="1"/>
    <col min="5389" max="5390" width="7" style="180" customWidth="1"/>
    <col min="5391" max="5391" width="4.75" style="180" customWidth="1"/>
    <col min="5392" max="5632" width="8.75" style="180"/>
    <col min="5633" max="5633" width="1.75" style="180" customWidth="1"/>
    <col min="5634" max="5634" width="19.75" style="180" customWidth="1"/>
    <col min="5635" max="5635" width="18.75" style="180" bestFit="1" customWidth="1"/>
    <col min="5636" max="5636" width="36.5" style="180" bestFit="1" customWidth="1"/>
    <col min="5637" max="5637" width="5.25" style="180" customWidth="1"/>
    <col min="5638" max="5638" width="5.125" style="180" customWidth="1"/>
    <col min="5639" max="5639" width="5.375" style="180" customWidth="1"/>
    <col min="5640" max="5643" width="5.25" style="180" customWidth="1"/>
    <col min="5644" max="5644" width="6.25" style="180" customWidth="1"/>
    <col min="5645" max="5646" width="7" style="180" customWidth="1"/>
    <col min="5647" max="5647" width="4.75" style="180" customWidth="1"/>
    <col min="5648" max="5888" width="8.75" style="180"/>
    <col min="5889" max="5889" width="1.75" style="180" customWidth="1"/>
    <col min="5890" max="5890" width="19.75" style="180" customWidth="1"/>
    <col min="5891" max="5891" width="18.75" style="180" bestFit="1" customWidth="1"/>
    <col min="5892" max="5892" width="36.5" style="180" bestFit="1" customWidth="1"/>
    <col min="5893" max="5893" width="5.25" style="180" customWidth="1"/>
    <col min="5894" max="5894" width="5.125" style="180" customWidth="1"/>
    <col min="5895" max="5895" width="5.375" style="180" customWidth="1"/>
    <col min="5896" max="5899" width="5.25" style="180" customWidth="1"/>
    <col min="5900" max="5900" width="6.25" style="180" customWidth="1"/>
    <col min="5901" max="5902" width="7" style="180" customWidth="1"/>
    <col min="5903" max="5903" width="4.75" style="180" customWidth="1"/>
    <col min="5904" max="6144" width="8.75" style="180"/>
    <col min="6145" max="6145" width="1.75" style="180" customWidth="1"/>
    <col min="6146" max="6146" width="19.75" style="180" customWidth="1"/>
    <col min="6147" max="6147" width="18.75" style="180" bestFit="1" customWidth="1"/>
    <col min="6148" max="6148" width="36.5" style="180" bestFit="1" customWidth="1"/>
    <col min="6149" max="6149" width="5.25" style="180" customWidth="1"/>
    <col min="6150" max="6150" width="5.125" style="180" customWidth="1"/>
    <col min="6151" max="6151" width="5.375" style="180" customWidth="1"/>
    <col min="6152" max="6155" width="5.25" style="180" customWidth="1"/>
    <col min="6156" max="6156" width="6.25" style="180" customWidth="1"/>
    <col min="6157" max="6158" width="7" style="180" customWidth="1"/>
    <col min="6159" max="6159" width="4.75" style="180" customWidth="1"/>
    <col min="6160" max="6400" width="8.75" style="180"/>
    <col min="6401" max="6401" width="1.75" style="180" customWidth="1"/>
    <col min="6402" max="6402" width="19.75" style="180" customWidth="1"/>
    <col min="6403" max="6403" width="18.75" style="180" bestFit="1" customWidth="1"/>
    <col min="6404" max="6404" width="36.5" style="180" bestFit="1" customWidth="1"/>
    <col min="6405" max="6405" width="5.25" style="180" customWidth="1"/>
    <col min="6406" max="6406" width="5.125" style="180" customWidth="1"/>
    <col min="6407" max="6407" width="5.375" style="180" customWidth="1"/>
    <col min="6408" max="6411" width="5.25" style="180" customWidth="1"/>
    <col min="6412" max="6412" width="6.25" style="180" customWidth="1"/>
    <col min="6413" max="6414" width="7" style="180" customWidth="1"/>
    <col min="6415" max="6415" width="4.75" style="180" customWidth="1"/>
    <col min="6416" max="6656" width="8.75" style="180"/>
    <col min="6657" max="6657" width="1.75" style="180" customWidth="1"/>
    <col min="6658" max="6658" width="19.75" style="180" customWidth="1"/>
    <col min="6659" max="6659" width="18.75" style="180" bestFit="1" customWidth="1"/>
    <col min="6660" max="6660" width="36.5" style="180" bestFit="1" customWidth="1"/>
    <col min="6661" max="6661" width="5.25" style="180" customWidth="1"/>
    <col min="6662" max="6662" width="5.125" style="180" customWidth="1"/>
    <col min="6663" max="6663" width="5.375" style="180" customWidth="1"/>
    <col min="6664" max="6667" width="5.25" style="180" customWidth="1"/>
    <col min="6668" max="6668" width="6.25" style="180" customWidth="1"/>
    <col min="6669" max="6670" width="7" style="180" customWidth="1"/>
    <col min="6671" max="6671" width="4.75" style="180" customWidth="1"/>
    <col min="6672" max="6912" width="8.75" style="180"/>
    <col min="6913" max="6913" width="1.75" style="180" customWidth="1"/>
    <col min="6914" max="6914" width="19.75" style="180" customWidth="1"/>
    <col min="6915" max="6915" width="18.75" style="180" bestFit="1" customWidth="1"/>
    <col min="6916" max="6916" width="36.5" style="180" bestFit="1" customWidth="1"/>
    <col min="6917" max="6917" width="5.25" style="180" customWidth="1"/>
    <col min="6918" max="6918" width="5.125" style="180" customWidth="1"/>
    <col min="6919" max="6919" width="5.375" style="180" customWidth="1"/>
    <col min="6920" max="6923" width="5.25" style="180" customWidth="1"/>
    <col min="6924" max="6924" width="6.25" style="180" customWidth="1"/>
    <col min="6925" max="6926" width="7" style="180" customWidth="1"/>
    <col min="6927" max="6927" width="4.75" style="180" customWidth="1"/>
    <col min="6928" max="7168" width="8.75" style="180"/>
    <col min="7169" max="7169" width="1.75" style="180" customWidth="1"/>
    <col min="7170" max="7170" width="19.75" style="180" customWidth="1"/>
    <col min="7171" max="7171" width="18.75" style="180" bestFit="1" customWidth="1"/>
    <col min="7172" max="7172" width="36.5" style="180" bestFit="1" customWidth="1"/>
    <col min="7173" max="7173" width="5.25" style="180" customWidth="1"/>
    <col min="7174" max="7174" width="5.125" style="180" customWidth="1"/>
    <col min="7175" max="7175" width="5.375" style="180" customWidth="1"/>
    <col min="7176" max="7179" width="5.25" style="180" customWidth="1"/>
    <col min="7180" max="7180" width="6.25" style="180" customWidth="1"/>
    <col min="7181" max="7182" width="7" style="180" customWidth="1"/>
    <col min="7183" max="7183" width="4.75" style="180" customWidth="1"/>
    <col min="7184" max="7424" width="8.75" style="180"/>
    <col min="7425" max="7425" width="1.75" style="180" customWidth="1"/>
    <col min="7426" max="7426" width="19.75" style="180" customWidth="1"/>
    <col min="7427" max="7427" width="18.75" style="180" bestFit="1" customWidth="1"/>
    <col min="7428" max="7428" width="36.5" style="180" bestFit="1" customWidth="1"/>
    <col min="7429" max="7429" width="5.25" style="180" customWidth="1"/>
    <col min="7430" max="7430" width="5.125" style="180" customWidth="1"/>
    <col min="7431" max="7431" width="5.375" style="180" customWidth="1"/>
    <col min="7432" max="7435" width="5.25" style="180" customWidth="1"/>
    <col min="7436" max="7436" width="6.25" style="180" customWidth="1"/>
    <col min="7437" max="7438" width="7" style="180" customWidth="1"/>
    <col min="7439" max="7439" width="4.75" style="180" customWidth="1"/>
    <col min="7440" max="7680" width="8.75" style="180"/>
    <col min="7681" max="7681" width="1.75" style="180" customWidth="1"/>
    <col min="7682" max="7682" width="19.75" style="180" customWidth="1"/>
    <col min="7683" max="7683" width="18.75" style="180" bestFit="1" customWidth="1"/>
    <col min="7684" max="7684" width="36.5" style="180" bestFit="1" customWidth="1"/>
    <col min="7685" max="7685" width="5.25" style="180" customWidth="1"/>
    <col min="7686" max="7686" width="5.125" style="180" customWidth="1"/>
    <col min="7687" max="7687" width="5.375" style="180" customWidth="1"/>
    <col min="7688" max="7691" width="5.25" style="180" customWidth="1"/>
    <col min="7692" max="7692" width="6.25" style="180" customWidth="1"/>
    <col min="7693" max="7694" width="7" style="180" customWidth="1"/>
    <col min="7695" max="7695" width="4.75" style="180" customWidth="1"/>
    <col min="7696" max="7936" width="8.75" style="180"/>
    <col min="7937" max="7937" width="1.75" style="180" customWidth="1"/>
    <col min="7938" max="7938" width="19.75" style="180" customWidth="1"/>
    <col min="7939" max="7939" width="18.75" style="180" bestFit="1" customWidth="1"/>
    <col min="7940" max="7940" width="36.5" style="180" bestFit="1" customWidth="1"/>
    <col min="7941" max="7941" width="5.25" style="180" customWidth="1"/>
    <col min="7942" max="7942" width="5.125" style="180" customWidth="1"/>
    <col min="7943" max="7943" width="5.375" style="180" customWidth="1"/>
    <col min="7944" max="7947" width="5.25" style="180" customWidth="1"/>
    <col min="7948" max="7948" width="6.25" style="180" customWidth="1"/>
    <col min="7949" max="7950" width="7" style="180" customWidth="1"/>
    <col min="7951" max="7951" width="4.75" style="180" customWidth="1"/>
    <col min="7952" max="8192" width="8.75" style="180"/>
    <col min="8193" max="8193" width="1.75" style="180" customWidth="1"/>
    <col min="8194" max="8194" width="19.75" style="180" customWidth="1"/>
    <col min="8195" max="8195" width="18.75" style="180" bestFit="1" customWidth="1"/>
    <col min="8196" max="8196" width="36.5" style="180" bestFit="1" customWidth="1"/>
    <col min="8197" max="8197" width="5.25" style="180" customWidth="1"/>
    <col min="8198" max="8198" width="5.125" style="180" customWidth="1"/>
    <col min="8199" max="8199" width="5.375" style="180" customWidth="1"/>
    <col min="8200" max="8203" width="5.25" style="180" customWidth="1"/>
    <col min="8204" max="8204" width="6.25" style="180" customWidth="1"/>
    <col min="8205" max="8206" width="7" style="180" customWidth="1"/>
    <col min="8207" max="8207" width="4.75" style="180" customWidth="1"/>
    <col min="8208" max="8448" width="8.75" style="180"/>
    <col min="8449" max="8449" width="1.75" style="180" customWidth="1"/>
    <col min="8450" max="8450" width="19.75" style="180" customWidth="1"/>
    <col min="8451" max="8451" width="18.75" style="180" bestFit="1" customWidth="1"/>
    <col min="8452" max="8452" width="36.5" style="180" bestFit="1" customWidth="1"/>
    <col min="8453" max="8453" width="5.25" style="180" customWidth="1"/>
    <col min="8454" max="8454" width="5.125" style="180" customWidth="1"/>
    <col min="8455" max="8455" width="5.375" style="180" customWidth="1"/>
    <col min="8456" max="8459" width="5.25" style="180" customWidth="1"/>
    <col min="8460" max="8460" width="6.25" style="180" customWidth="1"/>
    <col min="8461" max="8462" width="7" style="180" customWidth="1"/>
    <col min="8463" max="8463" width="4.75" style="180" customWidth="1"/>
    <col min="8464" max="8704" width="8.75" style="180"/>
    <col min="8705" max="8705" width="1.75" style="180" customWidth="1"/>
    <col min="8706" max="8706" width="19.75" style="180" customWidth="1"/>
    <col min="8707" max="8707" width="18.75" style="180" bestFit="1" customWidth="1"/>
    <col min="8708" max="8708" width="36.5" style="180" bestFit="1" customWidth="1"/>
    <col min="8709" max="8709" width="5.25" style="180" customWidth="1"/>
    <col min="8710" max="8710" width="5.125" style="180" customWidth="1"/>
    <col min="8711" max="8711" width="5.375" style="180" customWidth="1"/>
    <col min="8712" max="8715" width="5.25" style="180" customWidth="1"/>
    <col min="8716" max="8716" width="6.25" style="180" customWidth="1"/>
    <col min="8717" max="8718" width="7" style="180" customWidth="1"/>
    <col min="8719" max="8719" width="4.75" style="180" customWidth="1"/>
    <col min="8720" max="8960" width="8.75" style="180"/>
    <col min="8961" max="8961" width="1.75" style="180" customWidth="1"/>
    <col min="8962" max="8962" width="19.75" style="180" customWidth="1"/>
    <col min="8963" max="8963" width="18.75" style="180" bestFit="1" customWidth="1"/>
    <col min="8964" max="8964" width="36.5" style="180" bestFit="1" customWidth="1"/>
    <col min="8965" max="8965" width="5.25" style="180" customWidth="1"/>
    <col min="8966" max="8966" width="5.125" style="180" customWidth="1"/>
    <col min="8967" max="8967" width="5.375" style="180" customWidth="1"/>
    <col min="8968" max="8971" width="5.25" style="180" customWidth="1"/>
    <col min="8972" max="8972" width="6.25" style="180" customWidth="1"/>
    <col min="8973" max="8974" width="7" style="180" customWidth="1"/>
    <col min="8975" max="8975" width="4.75" style="180" customWidth="1"/>
    <col min="8976" max="9216" width="8.75" style="180"/>
    <col min="9217" max="9217" width="1.75" style="180" customWidth="1"/>
    <col min="9218" max="9218" width="19.75" style="180" customWidth="1"/>
    <col min="9219" max="9219" width="18.75" style="180" bestFit="1" customWidth="1"/>
    <col min="9220" max="9220" width="36.5" style="180" bestFit="1" customWidth="1"/>
    <col min="9221" max="9221" width="5.25" style="180" customWidth="1"/>
    <col min="9222" max="9222" width="5.125" style="180" customWidth="1"/>
    <col min="9223" max="9223" width="5.375" style="180" customWidth="1"/>
    <col min="9224" max="9227" width="5.25" style="180" customWidth="1"/>
    <col min="9228" max="9228" width="6.25" style="180" customWidth="1"/>
    <col min="9229" max="9230" width="7" style="180" customWidth="1"/>
    <col min="9231" max="9231" width="4.75" style="180" customWidth="1"/>
    <col min="9232" max="9472" width="8.75" style="180"/>
    <col min="9473" max="9473" width="1.75" style="180" customWidth="1"/>
    <col min="9474" max="9474" width="19.75" style="180" customWidth="1"/>
    <col min="9475" max="9475" width="18.75" style="180" bestFit="1" customWidth="1"/>
    <col min="9476" max="9476" width="36.5" style="180" bestFit="1" customWidth="1"/>
    <col min="9477" max="9477" width="5.25" style="180" customWidth="1"/>
    <col min="9478" max="9478" width="5.125" style="180" customWidth="1"/>
    <col min="9479" max="9479" width="5.375" style="180" customWidth="1"/>
    <col min="9480" max="9483" width="5.25" style="180" customWidth="1"/>
    <col min="9484" max="9484" width="6.25" style="180" customWidth="1"/>
    <col min="9485" max="9486" width="7" style="180" customWidth="1"/>
    <col min="9487" max="9487" width="4.75" style="180" customWidth="1"/>
    <col min="9488" max="9728" width="8.75" style="180"/>
    <col min="9729" max="9729" width="1.75" style="180" customWidth="1"/>
    <col min="9730" max="9730" width="19.75" style="180" customWidth="1"/>
    <col min="9731" max="9731" width="18.75" style="180" bestFit="1" customWidth="1"/>
    <col min="9732" max="9732" width="36.5" style="180" bestFit="1" customWidth="1"/>
    <col min="9733" max="9733" width="5.25" style="180" customWidth="1"/>
    <col min="9734" max="9734" width="5.125" style="180" customWidth="1"/>
    <col min="9735" max="9735" width="5.375" style="180" customWidth="1"/>
    <col min="9736" max="9739" width="5.25" style="180" customWidth="1"/>
    <col min="9740" max="9740" width="6.25" style="180" customWidth="1"/>
    <col min="9741" max="9742" width="7" style="180" customWidth="1"/>
    <col min="9743" max="9743" width="4.75" style="180" customWidth="1"/>
    <col min="9744" max="9984" width="8.75" style="180"/>
    <col min="9985" max="9985" width="1.75" style="180" customWidth="1"/>
    <col min="9986" max="9986" width="19.75" style="180" customWidth="1"/>
    <col min="9987" max="9987" width="18.75" style="180" bestFit="1" customWidth="1"/>
    <col min="9988" max="9988" width="36.5" style="180" bestFit="1" customWidth="1"/>
    <col min="9989" max="9989" width="5.25" style="180" customWidth="1"/>
    <col min="9990" max="9990" width="5.125" style="180" customWidth="1"/>
    <col min="9991" max="9991" width="5.375" style="180" customWidth="1"/>
    <col min="9992" max="9995" width="5.25" style="180" customWidth="1"/>
    <col min="9996" max="9996" width="6.25" style="180" customWidth="1"/>
    <col min="9997" max="9998" width="7" style="180" customWidth="1"/>
    <col min="9999" max="9999" width="4.75" style="180" customWidth="1"/>
    <col min="10000" max="10240" width="8.75" style="180"/>
    <col min="10241" max="10241" width="1.75" style="180" customWidth="1"/>
    <col min="10242" max="10242" width="19.75" style="180" customWidth="1"/>
    <col min="10243" max="10243" width="18.75" style="180" bestFit="1" customWidth="1"/>
    <col min="10244" max="10244" width="36.5" style="180" bestFit="1" customWidth="1"/>
    <col min="10245" max="10245" width="5.25" style="180" customWidth="1"/>
    <col min="10246" max="10246" width="5.125" style="180" customWidth="1"/>
    <col min="10247" max="10247" width="5.375" style="180" customWidth="1"/>
    <col min="10248" max="10251" width="5.25" style="180" customWidth="1"/>
    <col min="10252" max="10252" width="6.25" style="180" customWidth="1"/>
    <col min="10253" max="10254" width="7" style="180" customWidth="1"/>
    <col min="10255" max="10255" width="4.75" style="180" customWidth="1"/>
    <col min="10256" max="10496" width="8.75" style="180"/>
    <col min="10497" max="10497" width="1.75" style="180" customWidth="1"/>
    <col min="10498" max="10498" width="19.75" style="180" customWidth="1"/>
    <col min="10499" max="10499" width="18.75" style="180" bestFit="1" customWidth="1"/>
    <col min="10500" max="10500" width="36.5" style="180" bestFit="1" customWidth="1"/>
    <col min="10501" max="10501" width="5.25" style="180" customWidth="1"/>
    <col min="10502" max="10502" width="5.125" style="180" customWidth="1"/>
    <col min="10503" max="10503" width="5.375" style="180" customWidth="1"/>
    <col min="10504" max="10507" width="5.25" style="180" customWidth="1"/>
    <col min="10508" max="10508" width="6.25" style="180" customWidth="1"/>
    <col min="10509" max="10510" width="7" style="180" customWidth="1"/>
    <col min="10511" max="10511" width="4.75" style="180" customWidth="1"/>
    <col min="10512" max="10752" width="8.75" style="180"/>
    <col min="10753" max="10753" width="1.75" style="180" customWidth="1"/>
    <col min="10754" max="10754" width="19.75" style="180" customWidth="1"/>
    <col min="10755" max="10755" width="18.75" style="180" bestFit="1" customWidth="1"/>
    <col min="10756" max="10756" width="36.5" style="180" bestFit="1" customWidth="1"/>
    <col min="10757" max="10757" width="5.25" style="180" customWidth="1"/>
    <col min="10758" max="10758" width="5.125" style="180" customWidth="1"/>
    <col min="10759" max="10759" width="5.375" style="180" customWidth="1"/>
    <col min="10760" max="10763" width="5.25" style="180" customWidth="1"/>
    <col min="10764" max="10764" width="6.25" style="180" customWidth="1"/>
    <col min="10765" max="10766" width="7" style="180" customWidth="1"/>
    <col min="10767" max="10767" width="4.75" style="180" customWidth="1"/>
    <col min="10768" max="11008" width="8.75" style="180"/>
    <col min="11009" max="11009" width="1.75" style="180" customWidth="1"/>
    <col min="11010" max="11010" width="19.75" style="180" customWidth="1"/>
    <col min="11011" max="11011" width="18.75" style="180" bestFit="1" customWidth="1"/>
    <col min="11012" max="11012" width="36.5" style="180" bestFit="1" customWidth="1"/>
    <col min="11013" max="11013" width="5.25" style="180" customWidth="1"/>
    <col min="11014" max="11014" width="5.125" style="180" customWidth="1"/>
    <col min="11015" max="11015" width="5.375" style="180" customWidth="1"/>
    <col min="11016" max="11019" width="5.25" style="180" customWidth="1"/>
    <col min="11020" max="11020" width="6.25" style="180" customWidth="1"/>
    <col min="11021" max="11022" width="7" style="180" customWidth="1"/>
    <col min="11023" max="11023" width="4.75" style="180" customWidth="1"/>
    <col min="11024" max="11264" width="8.75" style="180"/>
    <col min="11265" max="11265" width="1.75" style="180" customWidth="1"/>
    <col min="11266" max="11266" width="19.75" style="180" customWidth="1"/>
    <col min="11267" max="11267" width="18.75" style="180" bestFit="1" customWidth="1"/>
    <col min="11268" max="11268" width="36.5" style="180" bestFit="1" customWidth="1"/>
    <col min="11269" max="11269" width="5.25" style="180" customWidth="1"/>
    <col min="11270" max="11270" width="5.125" style="180" customWidth="1"/>
    <col min="11271" max="11271" width="5.375" style="180" customWidth="1"/>
    <col min="11272" max="11275" width="5.25" style="180" customWidth="1"/>
    <col min="11276" max="11276" width="6.25" style="180" customWidth="1"/>
    <col min="11277" max="11278" width="7" style="180" customWidth="1"/>
    <col min="11279" max="11279" width="4.75" style="180" customWidth="1"/>
    <col min="11280" max="11520" width="8.75" style="180"/>
    <col min="11521" max="11521" width="1.75" style="180" customWidth="1"/>
    <col min="11522" max="11522" width="19.75" style="180" customWidth="1"/>
    <col min="11523" max="11523" width="18.75" style="180" bestFit="1" customWidth="1"/>
    <col min="11524" max="11524" width="36.5" style="180" bestFit="1" customWidth="1"/>
    <col min="11525" max="11525" width="5.25" style="180" customWidth="1"/>
    <col min="11526" max="11526" width="5.125" style="180" customWidth="1"/>
    <col min="11527" max="11527" width="5.375" style="180" customWidth="1"/>
    <col min="11528" max="11531" width="5.25" style="180" customWidth="1"/>
    <col min="11532" max="11532" width="6.25" style="180" customWidth="1"/>
    <col min="11533" max="11534" width="7" style="180" customWidth="1"/>
    <col min="11535" max="11535" width="4.75" style="180" customWidth="1"/>
    <col min="11536" max="11776" width="8.75" style="180"/>
    <col min="11777" max="11777" width="1.75" style="180" customWidth="1"/>
    <col min="11778" max="11778" width="19.75" style="180" customWidth="1"/>
    <col min="11779" max="11779" width="18.75" style="180" bestFit="1" customWidth="1"/>
    <col min="11780" max="11780" width="36.5" style="180" bestFit="1" customWidth="1"/>
    <col min="11781" max="11781" width="5.25" style="180" customWidth="1"/>
    <col min="11782" max="11782" width="5.125" style="180" customWidth="1"/>
    <col min="11783" max="11783" width="5.375" style="180" customWidth="1"/>
    <col min="11784" max="11787" width="5.25" style="180" customWidth="1"/>
    <col min="11788" max="11788" width="6.25" style="180" customWidth="1"/>
    <col min="11789" max="11790" width="7" style="180" customWidth="1"/>
    <col min="11791" max="11791" width="4.75" style="180" customWidth="1"/>
    <col min="11792" max="12032" width="8.75" style="180"/>
    <col min="12033" max="12033" width="1.75" style="180" customWidth="1"/>
    <col min="12034" max="12034" width="19.75" style="180" customWidth="1"/>
    <col min="12035" max="12035" width="18.75" style="180" bestFit="1" customWidth="1"/>
    <col min="12036" max="12036" width="36.5" style="180" bestFit="1" customWidth="1"/>
    <col min="12037" max="12037" width="5.25" style="180" customWidth="1"/>
    <col min="12038" max="12038" width="5.125" style="180" customWidth="1"/>
    <col min="12039" max="12039" width="5.375" style="180" customWidth="1"/>
    <col min="12040" max="12043" width="5.25" style="180" customWidth="1"/>
    <col min="12044" max="12044" width="6.25" style="180" customWidth="1"/>
    <col min="12045" max="12046" width="7" style="180" customWidth="1"/>
    <col min="12047" max="12047" width="4.75" style="180" customWidth="1"/>
    <col min="12048" max="12288" width="8.75" style="180"/>
    <col min="12289" max="12289" width="1.75" style="180" customWidth="1"/>
    <col min="12290" max="12290" width="19.75" style="180" customWidth="1"/>
    <col min="12291" max="12291" width="18.75" style="180" bestFit="1" customWidth="1"/>
    <col min="12292" max="12292" width="36.5" style="180" bestFit="1" customWidth="1"/>
    <col min="12293" max="12293" width="5.25" style="180" customWidth="1"/>
    <col min="12294" max="12294" width="5.125" style="180" customWidth="1"/>
    <col min="12295" max="12295" width="5.375" style="180" customWidth="1"/>
    <col min="12296" max="12299" width="5.25" style="180" customWidth="1"/>
    <col min="12300" max="12300" width="6.25" style="180" customWidth="1"/>
    <col min="12301" max="12302" width="7" style="180" customWidth="1"/>
    <col min="12303" max="12303" width="4.75" style="180" customWidth="1"/>
    <col min="12304" max="12544" width="8.75" style="180"/>
    <col min="12545" max="12545" width="1.75" style="180" customWidth="1"/>
    <col min="12546" max="12546" width="19.75" style="180" customWidth="1"/>
    <col min="12547" max="12547" width="18.75" style="180" bestFit="1" customWidth="1"/>
    <col min="12548" max="12548" width="36.5" style="180" bestFit="1" customWidth="1"/>
    <col min="12549" max="12549" width="5.25" style="180" customWidth="1"/>
    <col min="12550" max="12550" width="5.125" style="180" customWidth="1"/>
    <col min="12551" max="12551" width="5.375" style="180" customWidth="1"/>
    <col min="12552" max="12555" width="5.25" style="180" customWidth="1"/>
    <col min="12556" max="12556" width="6.25" style="180" customWidth="1"/>
    <col min="12557" max="12558" width="7" style="180" customWidth="1"/>
    <col min="12559" max="12559" width="4.75" style="180" customWidth="1"/>
    <col min="12560" max="12800" width="8.75" style="180"/>
    <col min="12801" max="12801" width="1.75" style="180" customWidth="1"/>
    <col min="12802" max="12802" width="19.75" style="180" customWidth="1"/>
    <col min="12803" max="12803" width="18.75" style="180" bestFit="1" customWidth="1"/>
    <col min="12804" max="12804" width="36.5" style="180" bestFit="1" customWidth="1"/>
    <col min="12805" max="12805" width="5.25" style="180" customWidth="1"/>
    <col min="12806" max="12806" width="5.125" style="180" customWidth="1"/>
    <col min="12807" max="12807" width="5.375" style="180" customWidth="1"/>
    <col min="12808" max="12811" width="5.25" style="180" customWidth="1"/>
    <col min="12812" max="12812" width="6.25" style="180" customWidth="1"/>
    <col min="12813" max="12814" width="7" style="180" customWidth="1"/>
    <col min="12815" max="12815" width="4.75" style="180" customWidth="1"/>
    <col min="12816" max="13056" width="8.75" style="180"/>
    <col min="13057" max="13057" width="1.75" style="180" customWidth="1"/>
    <col min="13058" max="13058" width="19.75" style="180" customWidth="1"/>
    <col min="13059" max="13059" width="18.75" style="180" bestFit="1" customWidth="1"/>
    <col min="13060" max="13060" width="36.5" style="180" bestFit="1" customWidth="1"/>
    <col min="13061" max="13061" width="5.25" style="180" customWidth="1"/>
    <col min="13062" max="13062" width="5.125" style="180" customWidth="1"/>
    <col min="13063" max="13063" width="5.375" style="180" customWidth="1"/>
    <col min="13064" max="13067" width="5.25" style="180" customWidth="1"/>
    <col min="13068" max="13068" width="6.25" style="180" customWidth="1"/>
    <col min="13069" max="13070" width="7" style="180" customWidth="1"/>
    <col min="13071" max="13071" width="4.75" style="180" customWidth="1"/>
    <col min="13072" max="13312" width="8.75" style="180"/>
    <col min="13313" max="13313" width="1.75" style="180" customWidth="1"/>
    <col min="13314" max="13314" width="19.75" style="180" customWidth="1"/>
    <col min="13315" max="13315" width="18.75" style="180" bestFit="1" customWidth="1"/>
    <col min="13316" max="13316" width="36.5" style="180" bestFit="1" customWidth="1"/>
    <col min="13317" max="13317" width="5.25" style="180" customWidth="1"/>
    <col min="13318" max="13318" width="5.125" style="180" customWidth="1"/>
    <col min="13319" max="13319" width="5.375" style="180" customWidth="1"/>
    <col min="13320" max="13323" width="5.25" style="180" customWidth="1"/>
    <col min="13324" max="13324" width="6.25" style="180" customWidth="1"/>
    <col min="13325" max="13326" width="7" style="180" customWidth="1"/>
    <col min="13327" max="13327" width="4.75" style="180" customWidth="1"/>
    <col min="13328" max="13568" width="8.75" style="180"/>
    <col min="13569" max="13569" width="1.75" style="180" customWidth="1"/>
    <col min="13570" max="13570" width="19.75" style="180" customWidth="1"/>
    <col min="13571" max="13571" width="18.75" style="180" bestFit="1" customWidth="1"/>
    <col min="13572" max="13572" width="36.5" style="180" bestFit="1" customWidth="1"/>
    <col min="13573" max="13573" width="5.25" style="180" customWidth="1"/>
    <col min="13574" max="13574" width="5.125" style="180" customWidth="1"/>
    <col min="13575" max="13575" width="5.375" style="180" customWidth="1"/>
    <col min="13576" max="13579" width="5.25" style="180" customWidth="1"/>
    <col min="13580" max="13580" width="6.25" style="180" customWidth="1"/>
    <col min="13581" max="13582" width="7" style="180" customWidth="1"/>
    <col min="13583" max="13583" width="4.75" style="180" customWidth="1"/>
    <col min="13584" max="13824" width="8.75" style="180"/>
    <col min="13825" max="13825" width="1.75" style="180" customWidth="1"/>
    <col min="13826" max="13826" width="19.75" style="180" customWidth="1"/>
    <col min="13827" max="13827" width="18.75" style="180" bestFit="1" customWidth="1"/>
    <col min="13828" max="13828" width="36.5" style="180" bestFit="1" customWidth="1"/>
    <col min="13829" max="13829" width="5.25" style="180" customWidth="1"/>
    <col min="13830" max="13830" width="5.125" style="180" customWidth="1"/>
    <col min="13831" max="13831" width="5.375" style="180" customWidth="1"/>
    <col min="13832" max="13835" width="5.25" style="180" customWidth="1"/>
    <col min="13836" max="13836" width="6.25" style="180" customWidth="1"/>
    <col min="13837" max="13838" width="7" style="180" customWidth="1"/>
    <col min="13839" max="13839" width="4.75" style="180" customWidth="1"/>
    <col min="13840" max="14080" width="8.75" style="180"/>
    <col min="14081" max="14081" width="1.75" style="180" customWidth="1"/>
    <col min="14082" max="14082" width="19.75" style="180" customWidth="1"/>
    <col min="14083" max="14083" width="18.75" style="180" bestFit="1" customWidth="1"/>
    <col min="14084" max="14084" width="36.5" style="180" bestFit="1" customWidth="1"/>
    <col min="14085" max="14085" width="5.25" style="180" customWidth="1"/>
    <col min="14086" max="14086" width="5.125" style="180" customWidth="1"/>
    <col min="14087" max="14087" width="5.375" style="180" customWidth="1"/>
    <col min="14088" max="14091" width="5.25" style="180" customWidth="1"/>
    <col min="14092" max="14092" width="6.25" style="180" customWidth="1"/>
    <col min="14093" max="14094" width="7" style="180" customWidth="1"/>
    <col min="14095" max="14095" width="4.75" style="180" customWidth="1"/>
    <col min="14096" max="14336" width="8.75" style="180"/>
    <col min="14337" max="14337" width="1.75" style="180" customWidth="1"/>
    <col min="14338" max="14338" width="19.75" style="180" customWidth="1"/>
    <col min="14339" max="14339" width="18.75" style="180" bestFit="1" customWidth="1"/>
    <col min="14340" max="14340" width="36.5" style="180" bestFit="1" customWidth="1"/>
    <col min="14341" max="14341" width="5.25" style="180" customWidth="1"/>
    <col min="14342" max="14342" width="5.125" style="180" customWidth="1"/>
    <col min="14343" max="14343" width="5.375" style="180" customWidth="1"/>
    <col min="14344" max="14347" width="5.25" style="180" customWidth="1"/>
    <col min="14348" max="14348" width="6.25" style="180" customWidth="1"/>
    <col min="14349" max="14350" width="7" style="180" customWidth="1"/>
    <col min="14351" max="14351" width="4.75" style="180" customWidth="1"/>
    <col min="14352" max="14592" width="8.75" style="180"/>
    <col min="14593" max="14593" width="1.75" style="180" customWidth="1"/>
    <col min="14594" max="14594" width="19.75" style="180" customWidth="1"/>
    <col min="14595" max="14595" width="18.75" style="180" bestFit="1" customWidth="1"/>
    <col min="14596" max="14596" width="36.5" style="180" bestFit="1" customWidth="1"/>
    <col min="14597" max="14597" width="5.25" style="180" customWidth="1"/>
    <col min="14598" max="14598" width="5.125" style="180" customWidth="1"/>
    <col min="14599" max="14599" width="5.375" style="180" customWidth="1"/>
    <col min="14600" max="14603" width="5.25" style="180" customWidth="1"/>
    <col min="14604" max="14604" width="6.25" style="180" customWidth="1"/>
    <col min="14605" max="14606" width="7" style="180" customWidth="1"/>
    <col min="14607" max="14607" width="4.75" style="180" customWidth="1"/>
    <col min="14608" max="14848" width="8.75" style="180"/>
    <col min="14849" max="14849" width="1.75" style="180" customWidth="1"/>
    <col min="14850" max="14850" width="19.75" style="180" customWidth="1"/>
    <col min="14851" max="14851" width="18.75" style="180" bestFit="1" customWidth="1"/>
    <col min="14852" max="14852" width="36.5" style="180" bestFit="1" customWidth="1"/>
    <col min="14853" max="14853" width="5.25" style="180" customWidth="1"/>
    <col min="14854" max="14854" width="5.125" style="180" customWidth="1"/>
    <col min="14855" max="14855" width="5.375" style="180" customWidth="1"/>
    <col min="14856" max="14859" width="5.25" style="180" customWidth="1"/>
    <col min="14860" max="14860" width="6.25" style="180" customWidth="1"/>
    <col min="14861" max="14862" width="7" style="180" customWidth="1"/>
    <col min="14863" max="14863" width="4.75" style="180" customWidth="1"/>
    <col min="14864" max="15104" width="8.75" style="180"/>
    <col min="15105" max="15105" width="1.75" style="180" customWidth="1"/>
    <col min="15106" max="15106" width="19.75" style="180" customWidth="1"/>
    <col min="15107" max="15107" width="18.75" style="180" bestFit="1" customWidth="1"/>
    <col min="15108" max="15108" width="36.5" style="180" bestFit="1" customWidth="1"/>
    <col min="15109" max="15109" width="5.25" style="180" customWidth="1"/>
    <col min="15110" max="15110" width="5.125" style="180" customWidth="1"/>
    <col min="15111" max="15111" width="5.375" style="180" customWidth="1"/>
    <col min="15112" max="15115" width="5.25" style="180" customWidth="1"/>
    <col min="15116" max="15116" width="6.25" style="180" customWidth="1"/>
    <col min="15117" max="15118" width="7" style="180" customWidth="1"/>
    <col min="15119" max="15119" width="4.75" style="180" customWidth="1"/>
    <col min="15120" max="15360" width="8.75" style="180"/>
    <col min="15361" max="15361" width="1.75" style="180" customWidth="1"/>
    <col min="15362" max="15362" width="19.75" style="180" customWidth="1"/>
    <col min="15363" max="15363" width="18.75" style="180" bestFit="1" customWidth="1"/>
    <col min="15364" max="15364" width="36.5" style="180" bestFit="1" customWidth="1"/>
    <col min="15365" max="15365" width="5.25" style="180" customWidth="1"/>
    <col min="15366" max="15366" width="5.125" style="180" customWidth="1"/>
    <col min="15367" max="15367" width="5.375" style="180" customWidth="1"/>
    <col min="15368" max="15371" width="5.25" style="180" customWidth="1"/>
    <col min="15372" max="15372" width="6.25" style="180" customWidth="1"/>
    <col min="15373" max="15374" width="7" style="180" customWidth="1"/>
    <col min="15375" max="15375" width="4.75" style="180" customWidth="1"/>
    <col min="15376" max="15616" width="8.75" style="180"/>
    <col min="15617" max="15617" width="1.75" style="180" customWidth="1"/>
    <col min="15618" max="15618" width="19.75" style="180" customWidth="1"/>
    <col min="15619" max="15619" width="18.75" style="180" bestFit="1" customWidth="1"/>
    <col min="15620" max="15620" width="36.5" style="180" bestFit="1" customWidth="1"/>
    <col min="15621" max="15621" width="5.25" style="180" customWidth="1"/>
    <col min="15622" max="15622" width="5.125" style="180" customWidth="1"/>
    <col min="15623" max="15623" width="5.375" style="180" customWidth="1"/>
    <col min="15624" max="15627" width="5.25" style="180" customWidth="1"/>
    <col min="15628" max="15628" width="6.25" style="180" customWidth="1"/>
    <col min="15629" max="15630" width="7" style="180" customWidth="1"/>
    <col min="15631" max="15631" width="4.75" style="180" customWidth="1"/>
    <col min="15632" max="15872" width="8.75" style="180"/>
    <col min="15873" max="15873" width="1.75" style="180" customWidth="1"/>
    <col min="15874" max="15874" width="19.75" style="180" customWidth="1"/>
    <col min="15875" max="15875" width="18.75" style="180" bestFit="1" customWidth="1"/>
    <col min="15876" max="15876" width="36.5" style="180" bestFit="1" customWidth="1"/>
    <col min="15877" max="15877" width="5.25" style="180" customWidth="1"/>
    <col min="15878" max="15878" width="5.125" style="180" customWidth="1"/>
    <col min="15879" max="15879" width="5.375" style="180" customWidth="1"/>
    <col min="15880" max="15883" width="5.25" style="180" customWidth="1"/>
    <col min="15884" max="15884" width="6.25" style="180" customWidth="1"/>
    <col min="15885" max="15886" width="7" style="180" customWidth="1"/>
    <col min="15887" max="15887" width="4.75" style="180" customWidth="1"/>
    <col min="15888" max="16128" width="8.75" style="180"/>
    <col min="16129" max="16129" width="1.75" style="180" customWidth="1"/>
    <col min="16130" max="16130" width="19.75" style="180" customWidth="1"/>
    <col min="16131" max="16131" width="18.75" style="180" bestFit="1" customWidth="1"/>
    <col min="16132" max="16132" width="36.5" style="180" bestFit="1" customWidth="1"/>
    <col min="16133" max="16133" width="5.25" style="180" customWidth="1"/>
    <col min="16134" max="16134" width="5.125" style="180" customWidth="1"/>
    <col min="16135" max="16135" width="5.375" style="180" customWidth="1"/>
    <col min="16136" max="16139" width="5.25" style="180" customWidth="1"/>
    <col min="16140" max="16140" width="6.25" style="180" customWidth="1"/>
    <col min="16141" max="16142" width="7" style="180" customWidth="1"/>
    <col min="16143" max="16143" width="4.75" style="180" customWidth="1"/>
    <col min="16144" max="16384" width="8.75" style="180"/>
  </cols>
  <sheetData>
    <row r="1" spans="1:15" ht="30" customHeight="1">
      <c r="A1" s="323" t="s">
        <v>240</v>
      </c>
      <c r="B1" s="324"/>
      <c r="C1" s="232"/>
      <c r="D1" s="174" t="s">
        <v>2</v>
      </c>
      <c r="E1" s="175" t="s">
        <v>353</v>
      </c>
      <c r="F1" s="176"/>
      <c r="G1" s="177"/>
      <c r="H1" s="177"/>
      <c r="I1" s="178"/>
      <c r="J1" s="178"/>
      <c r="K1" s="178"/>
      <c r="L1" s="178"/>
      <c r="M1" s="178"/>
      <c r="N1" s="178"/>
      <c r="O1" s="179"/>
    </row>
    <row r="2" spans="1:15" ht="15" customHeight="1">
      <c r="A2" s="325" t="s">
        <v>146</v>
      </c>
      <c r="B2" s="326"/>
      <c r="C2" s="219"/>
      <c r="D2" s="329" t="s">
        <v>242</v>
      </c>
      <c r="E2" s="330"/>
      <c r="F2" s="333" t="s">
        <v>243</v>
      </c>
      <c r="G2" s="334"/>
      <c r="H2" s="334"/>
      <c r="I2" s="334"/>
      <c r="J2" s="334"/>
      <c r="K2" s="235"/>
      <c r="L2" s="335" t="s">
        <v>244</v>
      </c>
      <c r="M2" s="337" t="s">
        <v>230</v>
      </c>
      <c r="N2" s="233" t="s">
        <v>245</v>
      </c>
      <c r="O2" s="321" t="s">
        <v>105</v>
      </c>
    </row>
    <row r="3" spans="1:15" ht="15" customHeight="1">
      <c r="A3" s="327"/>
      <c r="B3" s="328"/>
      <c r="C3" s="220"/>
      <c r="D3" s="331"/>
      <c r="E3" s="332"/>
      <c r="F3" s="183"/>
      <c r="G3" s="184"/>
      <c r="H3" s="184"/>
      <c r="I3" s="184"/>
      <c r="J3" s="184"/>
      <c r="K3" s="185"/>
      <c r="L3" s="336"/>
      <c r="M3" s="338"/>
      <c r="N3" s="234" t="s">
        <v>246</v>
      </c>
      <c r="O3" s="322"/>
    </row>
    <row r="4" spans="1:15" s="198" customFormat="1" ht="16.5" customHeight="1">
      <c r="A4" s="187" t="s">
        <v>353</v>
      </c>
      <c r="B4" s="188"/>
      <c r="C4" s="221"/>
      <c r="D4" s="189"/>
      <c r="E4" s="190"/>
      <c r="F4" s="191"/>
      <c r="G4" s="192"/>
      <c r="H4" s="192"/>
      <c r="I4" s="192"/>
      <c r="J4" s="193"/>
      <c r="K4" s="193"/>
      <c r="L4" s="194">
        <f t="shared" ref="L4:L9" si="0">SUM(F4:K4)</f>
        <v>0</v>
      </c>
      <c r="M4" s="195">
        <f t="shared" ref="M4:M61" si="1">SUM(L4)</f>
        <v>0</v>
      </c>
      <c r="N4" s="196">
        <f>ROUND(M4,1)</f>
        <v>0</v>
      </c>
      <c r="O4" s="197"/>
    </row>
    <row r="5" spans="1:15" s="198" customFormat="1" ht="16.5" customHeight="1">
      <c r="A5" s="199"/>
      <c r="B5" s="200" t="s">
        <v>354</v>
      </c>
      <c r="C5" s="226"/>
      <c r="D5" s="227" t="s">
        <v>355</v>
      </c>
      <c r="E5" s="228"/>
      <c r="F5" s="200">
        <v>1</v>
      </c>
      <c r="G5" s="202"/>
      <c r="H5" s="202"/>
      <c r="I5" s="202"/>
      <c r="J5" s="189"/>
      <c r="K5" s="189"/>
      <c r="L5" s="203">
        <f t="shared" si="0"/>
        <v>1</v>
      </c>
      <c r="M5" s="204">
        <f>SUM(L5)</f>
        <v>1</v>
      </c>
      <c r="N5" s="205">
        <f>ROUND(M5,1)</f>
        <v>1</v>
      </c>
      <c r="O5" s="206"/>
    </row>
    <row r="6" spans="1:15" s="198" customFormat="1" ht="16.5" customHeight="1">
      <c r="A6" s="207"/>
      <c r="B6" s="191" t="s">
        <v>359</v>
      </c>
      <c r="C6" s="222"/>
      <c r="D6" s="455" t="s">
        <v>356</v>
      </c>
      <c r="E6" s="450"/>
      <c r="F6" s="191"/>
      <c r="G6" s="192"/>
      <c r="H6" s="192"/>
      <c r="I6" s="192"/>
      <c r="J6" s="193"/>
      <c r="K6" s="193"/>
      <c r="L6" s="194">
        <f t="shared" si="0"/>
        <v>0</v>
      </c>
      <c r="M6" s="204">
        <f t="shared" si="1"/>
        <v>0</v>
      </c>
      <c r="N6" s="205">
        <f>ROUND(M6,1)</f>
        <v>0</v>
      </c>
      <c r="O6" s="206"/>
    </row>
    <row r="7" spans="1:15" s="198" customFormat="1" ht="16.5" customHeight="1">
      <c r="A7" s="207"/>
      <c r="B7" s="191"/>
      <c r="C7" s="229"/>
      <c r="D7" s="455" t="s">
        <v>357</v>
      </c>
      <c r="E7" s="450"/>
      <c r="F7" s="191"/>
      <c r="G7" s="192"/>
      <c r="H7" s="192"/>
      <c r="I7" s="192"/>
      <c r="J7" s="193"/>
      <c r="K7" s="193"/>
      <c r="L7" s="194">
        <f t="shared" si="0"/>
        <v>0</v>
      </c>
      <c r="M7" s="204">
        <f t="shared" si="1"/>
        <v>0</v>
      </c>
      <c r="N7" s="205">
        <f>ROUND(M7,1)</f>
        <v>0</v>
      </c>
      <c r="O7" s="206"/>
    </row>
    <row r="8" spans="1:15" s="198" customFormat="1" ht="16.5" customHeight="1">
      <c r="A8" s="207"/>
      <c r="B8" s="191"/>
      <c r="C8" s="222"/>
      <c r="D8" s="455" t="s">
        <v>363</v>
      </c>
      <c r="E8" s="450"/>
      <c r="F8" s="191"/>
      <c r="G8" s="192"/>
      <c r="H8" s="192"/>
      <c r="I8" s="192"/>
      <c r="J8" s="193"/>
      <c r="K8" s="193"/>
      <c r="L8" s="194">
        <f t="shared" si="0"/>
        <v>0</v>
      </c>
      <c r="M8" s="204">
        <f t="shared" si="1"/>
        <v>0</v>
      </c>
      <c r="N8" s="205">
        <f t="shared" ref="N8:N61" si="2">ROUND(M8,1)</f>
        <v>0</v>
      </c>
      <c r="O8" s="206"/>
    </row>
    <row r="9" spans="1:15" s="198" customFormat="1" ht="16.5" customHeight="1">
      <c r="A9" s="207"/>
      <c r="B9" s="200" t="s">
        <v>358</v>
      </c>
      <c r="C9" s="229"/>
      <c r="D9" s="456" t="s">
        <v>360</v>
      </c>
      <c r="E9" s="457"/>
      <c r="F9" s="191">
        <v>4</v>
      </c>
      <c r="G9" s="192"/>
      <c r="H9" s="192"/>
      <c r="I9" s="192"/>
      <c r="J9" s="193"/>
      <c r="K9" s="193"/>
      <c r="L9" s="194">
        <f t="shared" si="0"/>
        <v>4</v>
      </c>
      <c r="M9" s="204">
        <f t="shared" si="1"/>
        <v>4</v>
      </c>
      <c r="N9" s="205">
        <f t="shared" si="2"/>
        <v>4</v>
      </c>
      <c r="O9" s="206"/>
    </row>
    <row r="10" spans="1:15" s="198" customFormat="1" ht="16.5" customHeight="1">
      <c r="A10" s="207"/>
      <c r="B10" s="191" t="s">
        <v>359</v>
      </c>
      <c r="C10" s="229"/>
      <c r="D10" s="449" t="s">
        <v>361</v>
      </c>
      <c r="E10" s="450"/>
      <c r="F10" s="191"/>
      <c r="G10" s="192"/>
      <c r="H10" s="192"/>
      <c r="I10" s="192"/>
      <c r="J10" s="193"/>
      <c r="K10" s="193"/>
      <c r="L10" s="194"/>
      <c r="M10" s="204"/>
      <c r="N10" s="205"/>
      <c r="O10" s="206"/>
    </row>
    <row r="11" spans="1:15" s="198" customFormat="1" ht="16.5" customHeight="1">
      <c r="A11" s="207"/>
      <c r="B11" s="191"/>
      <c r="C11" s="229"/>
      <c r="D11" s="455" t="s">
        <v>364</v>
      </c>
      <c r="E11" s="450"/>
      <c r="F11" s="191"/>
      <c r="G11" s="192"/>
      <c r="H11" s="192"/>
      <c r="I11" s="192"/>
      <c r="J11" s="193"/>
      <c r="K11" s="193"/>
      <c r="L11" s="194">
        <f t="shared" ref="L11:L60" si="3">SUM(F11:K11)</f>
        <v>0</v>
      </c>
      <c r="M11" s="204">
        <f t="shared" si="1"/>
        <v>0</v>
      </c>
      <c r="N11" s="205">
        <f t="shared" si="2"/>
        <v>0</v>
      </c>
      <c r="O11" s="206"/>
    </row>
    <row r="12" spans="1:15" s="198" customFormat="1" ht="16.5" customHeight="1">
      <c r="A12" s="207"/>
      <c r="B12" s="200" t="s">
        <v>362</v>
      </c>
      <c r="C12" s="229"/>
      <c r="D12" s="455" t="s">
        <v>360</v>
      </c>
      <c r="E12" s="450"/>
      <c r="F12" s="191">
        <v>2</v>
      </c>
      <c r="G12" s="192"/>
      <c r="H12" s="192"/>
      <c r="I12" s="192"/>
      <c r="J12" s="193"/>
      <c r="K12" s="193"/>
      <c r="L12" s="194">
        <f t="shared" si="3"/>
        <v>2</v>
      </c>
      <c r="M12" s="204">
        <f t="shared" si="1"/>
        <v>2</v>
      </c>
      <c r="N12" s="205">
        <f t="shared" si="2"/>
        <v>2</v>
      </c>
      <c r="O12" s="206"/>
    </row>
    <row r="13" spans="1:15" s="198" customFormat="1" ht="16.5" customHeight="1">
      <c r="A13" s="207"/>
      <c r="B13" s="191" t="s">
        <v>359</v>
      </c>
      <c r="C13" s="229"/>
      <c r="D13" s="449" t="s">
        <v>365</v>
      </c>
      <c r="E13" s="450"/>
      <c r="F13" s="191"/>
      <c r="G13" s="192"/>
      <c r="H13" s="192"/>
      <c r="I13" s="192"/>
      <c r="J13" s="193"/>
      <c r="K13" s="193"/>
      <c r="L13" s="194">
        <f t="shared" si="3"/>
        <v>0</v>
      </c>
      <c r="M13" s="204">
        <f t="shared" si="1"/>
        <v>0</v>
      </c>
      <c r="N13" s="205">
        <f t="shared" si="2"/>
        <v>0</v>
      </c>
      <c r="O13" s="206"/>
    </row>
    <row r="14" spans="1:15" s="198" customFormat="1" ht="16.5" customHeight="1">
      <c r="A14" s="207"/>
      <c r="B14" s="191"/>
      <c r="C14" s="229"/>
      <c r="D14" s="455" t="s">
        <v>364</v>
      </c>
      <c r="E14" s="450"/>
      <c r="F14" s="191"/>
      <c r="G14" s="192"/>
      <c r="H14" s="192"/>
      <c r="I14" s="192"/>
      <c r="J14" s="193"/>
      <c r="K14" s="193"/>
      <c r="L14" s="194">
        <f t="shared" si="3"/>
        <v>0</v>
      </c>
      <c r="M14" s="204">
        <f t="shared" si="1"/>
        <v>0</v>
      </c>
      <c r="N14" s="205">
        <f t="shared" si="2"/>
        <v>0</v>
      </c>
      <c r="O14" s="206"/>
    </row>
    <row r="15" spans="1:15" s="198" customFormat="1" ht="16.5" customHeight="1">
      <c r="A15" s="207"/>
      <c r="B15" s="200" t="s">
        <v>366</v>
      </c>
      <c r="C15" s="229"/>
      <c r="D15" s="455" t="s">
        <v>360</v>
      </c>
      <c r="E15" s="450"/>
      <c r="F15" s="191">
        <v>1</v>
      </c>
      <c r="G15" s="192"/>
      <c r="H15" s="192"/>
      <c r="I15" s="192"/>
      <c r="J15" s="193"/>
      <c r="K15" s="193"/>
      <c r="L15" s="194">
        <f t="shared" si="3"/>
        <v>1</v>
      </c>
      <c r="M15" s="204">
        <f t="shared" si="1"/>
        <v>1</v>
      </c>
      <c r="N15" s="205">
        <f t="shared" si="2"/>
        <v>1</v>
      </c>
      <c r="O15" s="206"/>
    </row>
    <row r="16" spans="1:15" s="198" customFormat="1" ht="16.5" customHeight="1">
      <c r="A16" s="207"/>
      <c r="B16" s="191" t="s">
        <v>359</v>
      </c>
      <c r="C16" s="229"/>
      <c r="D16" s="449" t="s">
        <v>365</v>
      </c>
      <c r="E16" s="450"/>
      <c r="F16" s="191"/>
      <c r="G16" s="192"/>
      <c r="H16" s="192"/>
      <c r="I16" s="192"/>
      <c r="J16" s="193"/>
      <c r="K16" s="193"/>
      <c r="L16" s="194">
        <f t="shared" si="3"/>
        <v>0</v>
      </c>
      <c r="M16" s="204">
        <f t="shared" si="1"/>
        <v>0</v>
      </c>
      <c r="N16" s="205">
        <f t="shared" si="2"/>
        <v>0</v>
      </c>
      <c r="O16" s="206"/>
    </row>
    <row r="17" spans="1:15" s="198" customFormat="1" ht="16.5" customHeight="1">
      <c r="A17" s="207"/>
      <c r="B17" s="191"/>
      <c r="C17" s="229"/>
      <c r="D17" s="455" t="s">
        <v>367</v>
      </c>
      <c r="E17" s="450"/>
      <c r="F17" s="191"/>
      <c r="G17" s="192"/>
      <c r="H17" s="192"/>
      <c r="I17" s="192"/>
      <c r="J17" s="193"/>
      <c r="K17" s="193"/>
      <c r="L17" s="194">
        <f t="shared" si="3"/>
        <v>0</v>
      </c>
      <c r="M17" s="204">
        <f t="shared" si="1"/>
        <v>0</v>
      </c>
      <c r="N17" s="205">
        <f t="shared" si="2"/>
        <v>0</v>
      </c>
      <c r="O17" s="206"/>
    </row>
    <row r="18" spans="1:15" s="198" customFormat="1" ht="16.5" customHeight="1">
      <c r="A18" s="207"/>
      <c r="B18" s="200" t="s">
        <v>368</v>
      </c>
      <c r="C18" s="229"/>
      <c r="D18" s="455" t="s">
        <v>369</v>
      </c>
      <c r="E18" s="450"/>
      <c r="F18" s="191">
        <v>1</v>
      </c>
      <c r="G18" s="192"/>
      <c r="H18" s="192"/>
      <c r="I18" s="192"/>
      <c r="J18" s="193"/>
      <c r="K18" s="193"/>
      <c r="L18" s="194">
        <f t="shared" si="3"/>
        <v>1</v>
      </c>
      <c r="M18" s="204">
        <f t="shared" si="1"/>
        <v>1</v>
      </c>
      <c r="N18" s="205">
        <f t="shared" si="2"/>
        <v>1</v>
      </c>
      <c r="O18" s="206"/>
    </row>
    <row r="19" spans="1:15" s="198" customFormat="1" ht="16.5" customHeight="1">
      <c r="A19" s="207"/>
      <c r="B19" s="191" t="s">
        <v>359</v>
      </c>
      <c r="C19" s="229"/>
      <c r="D19" s="449" t="s">
        <v>370</v>
      </c>
      <c r="E19" s="450"/>
      <c r="F19" s="191"/>
      <c r="G19" s="192"/>
      <c r="H19" s="192"/>
      <c r="I19" s="192"/>
      <c r="J19" s="193"/>
      <c r="K19" s="193"/>
      <c r="L19" s="194">
        <f t="shared" si="3"/>
        <v>0</v>
      </c>
      <c r="M19" s="204">
        <f t="shared" si="1"/>
        <v>0</v>
      </c>
      <c r="N19" s="205">
        <f t="shared" si="2"/>
        <v>0</v>
      </c>
      <c r="O19" s="206"/>
    </row>
    <row r="20" spans="1:15" s="198" customFormat="1" ht="16.5" customHeight="1">
      <c r="A20" s="207"/>
      <c r="B20" s="191"/>
      <c r="C20" s="229"/>
      <c r="D20" s="455" t="s">
        <v>367</v>
      </c>
      <c r="E20" s="450"/>
      <c r="F20" s="191"/>
      <c r="G20" s="192"/>
      <c r="H20" s="192"/>
      <c r="I20" s="192"/>
      <c r="J20" s="193"/>
      <c r="K20" s="193"/>
      <c r="L20" s="194">
        <f t="shared" si="3"/>
        <v>0</v>
      </c>
      <c r="M20" s="204">
        <f t="shared" si="1"/>
        <v>0</v>
      </c>
      <c r="N20" s="205">
        <f t="shared" si="2"/>
        <v>0</v>
      </c>
      <c r="O20" s="206"/>
    </row>
    <row r="21" spans="1:15" s="198" customFormat="1" ht="16.5" customHeight="1">
      <c r="A21" s="207"/>
      <c r="B21" s="200" t="s">
        <v>371</v>
      </c>
      <c r="C21" s="229"/>
      <c r="D21" s="455" t="s">
        <v>369</v>
      </c>
      <c r="E21" s="450"/>
      <c r="F21" s="191">
        <v>3</v>
      </c>
      <c r="G21" s="192"/>
      <c r="H21" s="192"/>
      <c r="I21" s="192"/>
      <c r="J21" s="193"/>
      <c r="K21" s="193"/>
      <c r="L21" s="194">
        <f t="shared" si="3"/>
        <v>3</v>
      </c>
      <c r="M21" s="204">
        <f>SUM(L21)</f>
        <v>3</v>
      </c>
      <c r="N21" s="205">
        <f>ROUND(M21,1)</f>
        <v>3</v>
      </c>
      <c r="O21" s="206"/>
    </row>
    <row r="22" spans="1:15" s="198" customFormat="1" ht="16.5" customHeight="1">
      <c r="A22" s="207"/>
      <c r="B22" s="191" t="s">
        <v>359</v>
      </c>
      <c r="C22" s="229"/>
      <c r="D22" s="449" t="s">
        <v>372</v>
      </c>
      <c r="E22" s="450"/>
      <c r="F22" s="191"/>
      <c r="G22" s="192"/>
      <c r="H22" s="192"/>
      <c r="I22" s="192"/>
      <c r="J22" s="193"/>
      <c r="K22" s="193"/>
      <c r="L22" s="194">
        <f t="shared" si="3"/>
        <v>0</v>
      </c>
      <c r="M22" s="204">
        <f t="shared" si="1"/>
        <v>0</v>
      </c>
      <c r="N22" s="205">
        <f t="shared" si="2"/>
        <v>0</v>
      </c>
      <c r="O22" s="206"/>
    </row>
    <row r="23" spans="1:15" s="198" customFormat="1" ht="16.5" customHeight="1">
      <c r="A23" s="207"/>
      <c r="B23" s="191"/>
      <c r="C23" s="229"/>
      <c r="D23" s="455" t="s">
        <v>367</v>
      </c>
      <c r="E23" s="450"/>
      <c r="F23" s="191"/>
      <c r="G23" s="192"/>
      <c r="H23" s="192"/>
      <c r="I23" s="192"/>
      <c r="J23" s="193"/>
      <c r="K23" s="193"/>
      <c r="L23" s="194">
        <f t="shared" si="3"/>
        <v>0</v>
      </c>
      <c r="M23" s="204">
        <f t="shared" si="1"/>
        <v>0</v>
      </c>
      <c r="N23" s="205">
        <f t="shared" si="2"/>
        <v>0</v>
      </c>
      <c r="O23" s="206"/>
    </row>
    <row r="24" spans="1:15" s="198" customFormat="1" ht="16.5" customHeight="1">
      <c r="A24" s="207"/>
      <c r="B24" s="191"/>
      <c r="C24" s="229"/>
      <c r="D24" s="227"/>
      <c r="E24" s="228"/>
      <c r="F24" s="191"/>
      <c r="G24" s="192"/>
      <c r="H24" s="192"/>
      <c r="I24" s="192"/>
      <c r="J24" s="193"/>
      <c r="K24" s="193"/>
      <c r="L24" s="194">
        <f t="shared" si="3"/>
        <v>0</v>
      </c>
      <c r="M24" s="204">
        <f t="shared" si="1"/>
        <v>0</v>
      </c>
      <c r="N24" s="205">
        <f t="shared" si="2"/>
        <v>0</v>
      </c>
      <c r="O24" s="206"/>
    </row>
    <row r="25" spans="1:15" s="198" customFormat="1" ht="16.5" customHeight="1">
      <c r="A25" s="207"/>
      <c r="B25" s="200" t="s">
        <v>373</v>
      </c>
      <c r="C25" s="226"/>
      <c r="D25" s="227" t="s">
        <v>355</v>
      </c>
      <c r="E25" s="228"/>
      <c r="F25" s="191">
        <v>1</v>
      </c>
      <c r="G25" s="192"/>
      <c r="H25" s="192"/>
      <c r="I25" s="192"/>
      <c r="J25" s="193"/>
      <c r="K25" s="193"/>
      <c r="L25" s="194">
        <f t="shared" si="3"/>
        <v>1</v>
      </c>
      <c r="M25" s="204">
        <f t="shared" si="1"/>
        <v>1</v>
      </c>
      <c r="N25" s="205">
        <f t="shared" si="2"/>
        <v>1</v>
      </c>
      <c r="O25" s="206"/>
    </row>
    <row r="26" spans="1:15" s="198" customFormat="1" ht="16.5" customHeight="1">
      <c r="A26" s="207"/>
      <c r="B26" s="191" t="s">
        <v>359</v>
      </c>
      <c r="C26" s="222"/>
      <c r="D26" s="455" t="s">
        <v>374</v>
      </c>
      <c r="E26" s="450"/>
      <c r="F26" s="191"/>
      <c r="G26" s="192"/>
      <c r="H26" s="192"/>
      <c r="I26" s="192"/>
      <c r="J26" s="193"/>
      <c r="K26" s="193"/>
      <c r="L26" s="194">
        <f t="shared" si="3"/>
        <v>0</v>
      </c>
      <c r="M26" s="204">
        <f t="shared" si="1"/>
        <v>0</v>
      </c>
      <c r="N26" s="205">
        <f t="shared" si="2"/>
        <v>0</v>
      </c>
      <c r="O26" s="206"/>
    </row>
    <row r="27" spans="1:15" s="198" customFormat="1" ht="16.5" customHeight="1">
      <c r="A27" s="207"/>
      <c r="B27" s="191"/>
      <c r="C27" s="229"/>
      <c r="D27" s="455" t="s">
        <v>357</v>
      </c>
      <c r="E27" s="450"/>
      <c r="F27" s="191"/>
      <c r="G27" s="192"/>
      <c r="H27" s="192"/>
      <c r="I27" s="192"/>
      <c r="J27" s="193"/>
      <c r="K27" s="193"/>
      <c r="L27" s="194">
        <f t="shared" si="3"/>
        <v>0</v>
      </c>
      <c r="M27" s="204">
        <f t="shared" si="1"/>
        <v>0</v>
      </c>
      <c r="N27" s="205">
        <f t="shared" si="2"/>
        <v>0</v>
      </c>
      <c r="O27" s="206"/>
    </row>
    <row r="28" spans="1:15" s="198" customFormat="1" ht="16.5" customHeight="1">
      <c r="A28" s="207"/>
      <c r="B28" s="191"/>
      <c r="C28" s="222"/>
      <c r="D28" s="455" t="s">
        <v>363</v>
      </c>
      <c r="E28" s="450"/>
      <c r="F28" s="191"/>
      <c r="G28" s="192"/>
      <c r="H28" s="192"/>
      <c r="I28" s="192"/>
      <c r="J28" s="193"/>
      <c r="K28" s="193"/>
      <c r="L28" s="194">
        <f t="shared" si="3"/>
        <v>0</v>
      </c>
      <c r="M28" s="204">
        <f t="shared" si="1"/>
        <v>0</v>
      </c>
      <c r="N28" s="205">
        <f t="shared" si="2"/>
        <v>0</v>
      </c>
      <c r="O28" s="206"/>
    </row>
    <row r="29" spans="1:15" s="198" customFormat="1" ht="16.5" customHeight="1">
      <c r="A29" s="207"/>
      <c r="B29" s="200" t="s">
        <v>375</v>
      </c>
      <c r="C29" s="229"/>
      <c r="D29" s="455" t="s">
        <v>360</v>
      </c>
      <c r="E29" s="450"/>
      <c r="F29" s="191"/>
      <c r="G29" s="192"/>
      <c r="H29" s="192"/>
      <c r="I29" s="192"/>
      <c r="J29" s="193"/>
      <c r="K29" s="193"/>
      <c r="L29" s="194">
        <f t="shared" si="3"/>
        <v>0</v>
      </c>
      <c r="M29" s="204">
        <f t="shared" si="1"/>
        <v>0</v>
      </c>
      <c r="N29" s="205">
        <f t="shared" si="2"/>
        <v>0</v>
      </c>
      <c r="O29" s="206"/>
    </row>
    <row r="30" spans="1:15" s="198" customFormat="1" ht="16.5" customHeight="1">
      <c r="A30" s="207"/>
      <c r="B30" s="191" t="s">
        <v>359</v>
      </c>
      <c r="C30" s="229"/>
      <c r="D30" s="449" t="s">
        <v>376</v>
      </c>
      <c r="E30" s="450"/>
      <c r="F30" s="191">
        <v>4</v>
      </c>
      <c r="G30" s="192"/>
      <c r="H30" s="192"/>
      <c r="I30" s="192"/>
      <c r="J30" s="193"/>
      <c r="K30" s="193"/>
      <c r="L30" s="194">
        <f t="shared" si="3"/>
        <v>4</v>
      </c>
      <c r="M30" s="204">
        <f t="shared" si="1"/>
        <v>4</v>
      </c>
      <c r="N30" s="205">
        <f t="shared" si="2"/>
        <v>4</v>
      </c>
      <c r="O30" s="206"/>
    </row>
    <row r="31" spans="1:15" s="198" customFormat="1" ht="16.5" customHeight="1">
      <c r="A31" s="207"/>
      <c r="B31" s="191"/>
      <c r="C31" s="229"/>
      <c r="D31" s="455" t="s">
        <v>364</v>
      </c>
      <c r="E31" s="450"/>
      <c r="F31" s="191"/>
      <c r="G31" s="192"/>
      <c r="H31" s="192"/>
      <c r="I31" s="192"/>
      <c r="J31" s="193"/>
      <c r="K31" s="193"/>
      <c r="L31" s="194">
        <f t="shared" si="3"/>
        <v>0</v>
      </c>
      <c r="M31" s="204">
        <f t="shared" si="1"/>
        <v>0</v>
      </c>
      <c r="N31" s="205">
        <f t="shared" si="2"/>
        <v>0</v>
      </c>
      <c r="O31" s="206"/>
    </row>
    <row r="32" spans="1:15" s="198" customFormat="1" ht="16.5" customHeight="1">
      <c r="A32" s="208"/>
      <c r="B32" s="209"/>
      <c r="C32" s="223"/>
      <c r="D32" s="210"/>
      <c r="E32" s="211"/>
      <c r="F32" s="209"/>
      <c r="G32" s="212"/>
      <c r="H32" s="212"/>
      <c r="I32" s="212"/>
      <c r="J32" s="210"/>
      <c r="K32" s="210"/>
      <c r="L32" s="213">
        <f t="shared" si="3"/>
        <v>0</v>
      </c>
      <c r="M32" s="214">
        <f t="shared" si="1"/>
        <v>0</v>
      </c>
      <c r="N32" s="215">
        <f t="shared" si="2"/>
        <v>0</v>
      </c>
      <c r="O32" s="216"/>
    </row>
    <row r="33" spans="1:15" s="198" customFormat="1" ht="16.5" customHeight="1">
      <c r="A33" s="207"/>
      <c r="B33" s="200" t="s">
        <v>377</v>
      </c>
      <c r="C33" s="222"/>
      <c r="D33" s="455" t="s">
        <v>360</v>
      </c>
      <c r="E33" s="450"/>
      <c r="F33" s="191">
        <v>1</v>
      </c>
      <c r="G33" s="192"/>
      <c r="H33" s="192"/>
      <c r="I33" s="192"/>
      <c r="J33" s="193"/>
      <c r="K33" s="193"/>
      <c r="L33" s="194">
        <f t="shared" si="3"/>
        <v>1</v>
      </c>
      <c r="M33" s="204">
        <f t="shared" si="1"/>
        <v>1</v>
      </c>
      <c r="N33" s="205">
        <f t="shared" si="2"/>
        <v>1</v>
      </c>
      <c r="O33" s="206"/>
    </row>
    <row r="34" spans="1:15" s="198" customFormat="1" ht="16.5" customHeight="1">
      <c r="A34" s="207"/>
      <c r="B34" s="191" t="s">
        <v>359</v>
      </c>
      <c r="C34" s="229"/>
      <c r="D34" s="449" t="s">
        <v>365</v>
      </c>
      <c r="E34" s="450"/>
      <c r="F34" s="191"/>
      <c r="G34" s="192"/>
      <c r="H34" s="192"/>
      <c r="I34" s="192"/>
      <c r="J34" s="193"/>
      <c r="K34" s="193"/>
      <c r="L34" s="194">
        <f t="shared" si="3"/>
        <v>0</v>
      </c>
      <c r="M34" s="204">
        <f t="shared" si="1"/>
        <v>0</v>
      </c>
      <c r="N34" s="205">
        <f t="shared" si="2"/>
        <v>0</v>
      </c>
      <c r="O34" s="206"/>
    </row>
    <row r="35" spans="1:15" s="198" customFormat="1" ht="16.5" customHeight="1">
      <c r="A35" s="207"/>
      <c r="B35" s="191"/>
      <c r="C35" s="222"/>
      <c r="D35" s="455" t="s">
        <v>378</v>
      </c>
      <c r="E35" s="450"/>
      <c r="F35" s="191"/>
      <c r="G35" s="192"/>
      <c r="H35" s="192"/>
      <c r="I35" s="192"/>
      <c r="J35" s="193"/>
      <c r="K35" s="193"/>
      <c r="L35" s="194">
        <f t="shared" si="3"/>
        <v>0</v>
      </c>
      <c r="M35" s="204">
        <f t="shared" si="1"/>
        <v>0</v>
      </c>
      <c r="N35" s="205">
        <f t="shared" si="2"/>
        <v>0</v>
      </c>
      <c r="O35" s="206"/>
    </row>
    <row r="36" spans="1:15" s="198" customFormat="1" ht="16.5" customHeight="1">
      <c r="A36" s="207"/>
      <c r="B36" s="200" t="s">
        <v>379</v>
      </c>
      <c r="C36" s="222"/>
      <c r="D36" s="455" t="s">
        <v>369</v>
      </c>
      <c r="E36" s="450"/>
      <c r="F36" s="191">
        <v>1</v>
      </c>
      <c r="G36" s="192"/>
      <c r="H36" s="192"/>
      <c r="I36" s="192"/>
      <c r="J36" s="193"/>
      <c r="K36" s="193"/>
      <c r="L36" s="194">
        <f t="shared" si="3"/>
        <v>1</v>
      </c>
      <c r="M36" s="204">
        <f t="shared" si="1"/>
        <v>1</v>
      </c>
      <c r="N36" s="205">
        <f t="shared" si="2"/>
        <v>1</v>
      </c>
      <c r="O36" s="206"/>
    </row>
    <row r="37" spans="1:15" s="198" customFormat="1" ht="16.5" customHeight="1">
      <c r="A37" s="207"/>
      <c r="B37" s="191" t="s">
        <v>359</v>
      </c>
      <c r="C37" s="229"/>
      <c r="D37" s="449" t="s">
        <v>372</v>
      </c>
      <c r="E37" s="450"/>
      <c r="F37" s="191"/>
      <c r="G37" s="192"/>
      <c r="H37" s="192"/>
      <c r="I37" s="192"/>
      <c r="J37" s="193"/>
      <c r="K37" s="193"/>
      <c r="L37" s="194">
        <f t="shared" si="3"/>
        <v>0</v>
      </c>
      <c r="M37" s="204">
        <f t="shared" si="1"/>
        <v>0</v>
      </c>
      <c r="N37" s="205">
        <f t="shared" si="2"/>
        <v>0</v>
      </c>
      <c r="O37" s="206"/>
    </row>
    <row r="38" spans="1:15" s="198" customFormat="1" ht="16.5" customHeight="1">
      <c r="A38" s="207"/>
      <c r="B38" s="191"/>
      <c r="C38" s="222"/>
      <c r="D38" s="455" t="s">
        <v>378</v>
      </c>
      <c r="E38" s="450"/>
      <c r="F38" s="191"/>
      <c r="G38" s="192"/>
      <c r="H38" s="192"/>
      <c r="I38" s="192"/>
      <c r="J38" s="193"/>
      <c r="K38" s="193"/>
      <c r="L38" s="194">
        <f t="shared" si="3"/>
        <v>0</v>
      </c>
      <c r="M38" s="204">
        <f t="shared" si="1"/>
        <v>0</v>
      </c>
      <c r="N38" s="205">
        <f t="shared" si="2"/>
        <v>0</v>
      </c>
      <c r="O38" s="206"/>
    </row>
    <row r="39" spans="1:15" s="198" customFormat="1" ht="16.5" customHeight="1">
      <c r="A39" s="207"/>
      <c r="B39" s="200" t="s">
        <v>380</v>
      </c>
      <c r="C39" s="222"/>
      <c r="D39" s="455" t="s">
        <v>381</v>
      </c>
      <c r="E39" s="450"/>
      <c r="F39" s="191">
        <v>1</v>
      </c>
      <c r="G39" s="192"/>
      <c r="H39" s="192"/>
      <c r="I39" s="192"/>
      <c r="J39" s="193"/>
      <c r="K39" s="193"/>
      <c r="L39" s="194">
        <f t="shared" si="3"/>
        <v>1</v>
      </c>
      <c r="M39" s="204">
        <f t="shared" si="1"/>
        <v>1</v>
      </c>
      <c r="N39" s="205">
        <f t="shared" si="2"/>
        <v>1</v>
      </c>
      <c r="O39" s="206"/>
    </row>
    <row r="40" spans="1:15" s="198" customFormat="1" ht="16.5" customHeight="1">
      <c r="A40" s="207"/>
      <c r="B40" s="191" t="s">
        <v>359</v>
      </c>
      <c r="C40" s="222"/>
      <c r="D40" s="449" t="s">
        <v>382</v>
      </c>
      <c r="E40" s="450"/>
      <c r="F40" s="191"/>
      <c r="G40" s="192"/>
      <c r="H40" s="192"/>
      <c r="I40" s="192"/>
      <c r="J40" s="193"/>
      <c r="K40" s="193"/>
      <c r="L40" s="194">
        <f t="shared" si="3"/>
        <v>0</v>
      </c>
      <c r="M40" s="204">
        <f t="shared" si="1"/>
        <v>0</v>
      </c>
      <c r="N40" s="205">
        <f t="shared" si="2"/>
        <v>0</v>
      </c>
      <c r="O40" s="206"/>
    </row>
    <row r="41" spans="1:15" s="198" customFormat="1" ht="16.5" customHeight="1">
      <c r="A41" s="207"/>
      <c r="B41" s="191"/>
      <c r="C41" s="229"/>
      <c r="D41" s="455" t="s">
        <v>378</v>
      </c>
      <c r="E41" s="450"/>
      <c r="F41" s="191"/>
      <c r="G41" s="192"/>
      <c r="H41" s="192"/>
      <c r="I41" s="192"/>
      <c r="J41" s="193"/>
      <c r="K41" s="193"/>
      <c r="L41" s="194">
        <f t="shared" si="3"/>
        <v>0</v>
      </c>
      <c r="M41" s="204">
        <f t="shared" si="1"/>
        <v>0</v>
      </c>
      <c r="N41" s="205">
        <f t="shared" si="2"/>
        <v>0</v>
      </c>
      <c r="O41" s="206"/>
    </row>
    <row r="42" spans="1:15" s="198" customFormat="1" ht="16.5" customHeight="1">
      <c r="A42" s="207"/>
      <c r="B42" s="200" t="s">
        <v>383</v>
      </c>
      <c r="C42" s="222"/>
      <c r="D42" s="455" t="s">
        <v>360</v>
      </c>
      <c r="E42" s="450"/>
      <c r="F42" s="191">
        <v>4</v>
      </c>
      <c r="G42" s="192"/>
      <c r="H42" s="192"/>
      <c r="I42" s="192"/>
      <c r="J42" s="193"/>
      <c r="K42" s="193"/>
      <c r="L42" s="194">
        <f t="shared" si="3"/>
        <v>4</v>
      </c>
      <c r="M42" s="204">
        <f t="shared" si="1"/>
        <v>4</v>
      </c>
      <c r="N42" s="205">
        <f t="shared" si="2"/>
        <v>4</v>
      </c>
      <c r="O42" s="206"/>
    </row>
    <row r="43" spans="1:15" s="198" customFormat="1" ht="16.5" customHeight="1">
      <c r="A43" s="207"/>
      <c r="B43" s="191" t="s">
        <v>359</v>
      </c>
      <c r="C43" s="222"/>
      <c r="D43" s="449" t="s">
        <v>365</v>
      </c>
      <c r="E43" s="450"/>
      <c r="F43" s="191"/>
      <c r="G43" s="192"/>
      <c r="H43" s="192"/>
      <c r="I43" s="192"/>
      <c r="J43" s="193"/>
      <c r="K43" s="193"/>
      <c r="L43" s="194">
        <f t="shared" si="3"/>
        <v>0</v>
      </c>
      <c r="M43" s="204">
        <f t="shared" si="1"/>
        <v>0</v>
      </c>
      <c r="N43" s="205">
        <f t="shared" si="2"/>
        <v>0</v>
      </c>
      <c r="O43" s="206"/>
    </row>
    <row r="44" spans="1:15" s="198" customFormat="1" ht="16.5" customHeight="1">
      <c r="A44" s="207"/>
      <c r="B44" s="191"/>
      <c r="C44" s="229"/>
      <c r="D44" s="455" t="s">
        <v>364</v>
      </c>
      <c r="E44" s="450"/>
      <c r="F44" s="191"/>
      <c r="G44" s="192"/>
      <c r="H44" s="192"/>
      <c r="I44" s="192"/>
      <c r="J44" s="193"/>
      <c r="K44" s="193"/>
      <c r="L44" s="194">
        <f t="shared" si="3"/>
        <v>0</v>
      </c>
      <c r="M44" s="204">
        <f t="shared" si="1"/>
        <v>0</v>
      </c>
      <c r="N44" s="205">
        <f t="shared" si="2"/>
        <v>0</v>
      </c>
      <c r="O44" s="206"/>
    </row>
    <row r="45" spans="1:15" s="198" customFormat="1" ht="16.5" customHeight="1">
      <c r="A45" s="207"/>
      <c r="B45" s="191"/>
      <c r="C45" s="222"/>
      <c r="D45" s="230"/>
      <c r="E45" s="201"/>
      <c r="F45" s="191"/>
      <c r="G45" s="192"/>
      <c r="H45" s="192"/>
      <c r="I45" s="192"/>
      <c r="J45" s="193"/>
      <c r="K45" s="193"/>
      <c r="L45" s="194">
        <f t="shared" si="3"/>
        <v>0</v>
      </c>
      <c r="M45" s="204">
        <f t="shared" si="1"/>
        <v>0</v>
      </c>
      <c r="N45" s="205">
        <f t="shared" si="2"/>
        <v>0</v>
      </c>
      <c r="O45" s="206"/>
    </row>
    <row r="46" spans="1:15" s="198" customFormat="1" ht="16.5" customHeight="1">
      <c r="A46" s="207"/>
      <c r="B46" s="191" t="s">
        <v>384</v>
      </c>
      <c r="C46" s="222" t="s">
        <v>385</v>
      </c>
      <c r="D46" s="193" t="s">
        <v>427</v>
      </c>
      <c r="E46" s="201"/>
      <c r="F46" s="191">
        <v>16</v>
      </c>
      <c r="G46" s="236" t="s">
        <v>388</v>
      </c>
      <c r="H46" s="192">
        <v>3.6</v>
      </c>
      <c r="I46" s="236" t="s">
        <v>389</v>
      </c>
      <c r="J46" s="193">
        <f>ROUND(F46*H46,1)</f>
        <v>57.6</v>
      </c>
      <c r="K46" s="193"/>
      <c r="L46" s="194"/>
      <c r="M46" s="237">
        <f>J46</f>
        <v>57.6</v>
      </c>
      <c r="N46" s="239">
        <f>ROUND(M46,1)</f>
        <v>57.6</v>
      </c>
      <c r="O46" s="206"/>
    </row>
    <row r="47" spans="1:15" s="198" customFormat="1" ht="16.5" customHeight="1">
      <c r="A47" s="207"/>
      <c r="B47" s="191"/>
      <c r="C47" s="229" t="s">
        <v>386</v>
      </c>
      <c r="D47" s="193" t="s">
        <v>428</v>
      </c>
      <c r="E47" s="201"/>
      <c r="F47" s="191">
        <v>1</v>
      </c>
      <c r="G47" s="236" t="s">
        <v>388</v>
      </c>
      <c r="H47" s="192">
        <v>3.34</v>
      </c>
      <c r="I47" s="236" t="s">
        <v>389</v>
      </c>
      <c r="J47" s="193">
        <f t="shared" ref="J47:J48" si="4">ROUND(F47*H47,1)</f>
        <v>3.3</v>
      </c>
      <c r="K47" s="193"/>
      <c r="L47" s="194"/>
      <c r="M47" s="237">
        <f t="shared" ref="M47:M48" si="5">J47</f>
        <v>3.3</v>
      </c>
      <c r="N47" s="239">
        <f t="shared" ref="N47:N48" si="6">ROUND(M47,1)</f>
        <v>3.3</v>
      </c>
      <c r="O47" s="206"/>
    </row>
    <row r="48" spans="1:15" s="198" customFormat="1" ht="16.5" customHeight="1">
      <c r="A48" s="207"/>
      <c r="B48" s="191"/>
      <c r="C48" s="222" t="s">
        <v>387</v>
      </c>
      <c r="D48" s="193" t="s">
        <v>429</v>
      </c>
      <c r="E48" s="201"/>
      <c r="F48" s="191">
        <v>5</v>
      </c>
      <c r="G48" s="236" t="s">
        <v>388</v>
      </c>
      <c r="H48" s="192">
        <v>2.92</v>
      </c>
      <c r="I48" s="236" t="s">
        <v>389</v>
      </c>
      <c r="J48" s="193">
        <f t="shared" si="4"/>
        <v>14.6</v>
      </c>
      <c r="K48" s="193"/>
      <c r="L48" s="194"/>
      <c r="M48" s="237">
        <f t="shared" si="5"/>
        <v>14.6</v>
      </c>
      <c r="N48" s="239">
        <f t="shared" si="6"/>
        <v>14.6</v>
      </c>
      <c r="O48" s="206"/>
    </row>
    <row r="49" spans="1:15" s="198" customFormat="1" ht="16.5" customHeight="1">
      <c r="A49" s="207"/>
      <c r="B49" s="191"/>
      <c r="C49" s="222"/>
      <c r="D49" s="193"/>
      <c r="E49" s="201"/>
      <c r="F49" s="191"/>
      <c r="G49" s="192"/>
      <c r="H49" s="192"/>
      <c r="I49" s="192"/>
      <c r="J49" s="193"/>
      <c r="K49" s="193"/>
      <c r="L49" s="194">
        <f t="shared" si="3"/>
        <v>0</v>
      </c>
      <c r="M49" s="204">
        <f t="shared" si="1"/>
        <v>0</v>
      </c>
      <c r="N49" s="238">
        <f>SUM(N46:N48)</f>
        <v>75.5</v>
      </c>
      <c r="O49" s="206"/>
    </row>
    <row r="50" spans="1:15" s="198" customFormat="1" ht="16.5" customHeight="1">
      <c r="A50" s="207"/>
      <c r="B50" s="191"/>
      <c r="C50" s="222"/>
      <c r="D50" s="193"/>
      <c r="E50" s="201"/>
      <c r="F50" s="191"/>
      <c r="G50" s="192"/>
      <c r="H50" s="192"/>
      <c r="I50" s="192"/>
      <c r="J50" s="193"/>
      <c r="K50" s="193"/>
      <c r="L50" s="194">
        <f t="shared" si="3"/>
        <v>0</v>
      </c>
      <c r="M50" s="204">
        <f t="shared" si="1"/>
        <v>0</v>
      </c>
      <c r="N50" s="205">
        <f t="shared" si="2"/>
        <v>0</v>
      </c>
      <c r="O50" s="206"/>
    </row>
    <row r="51" spans="1:15" s="198" customFormat="1" ht="16.5" customHeight="1">
      <c r="A51" s="207"/>
      <c r="B51" s="191"/>
      <c r="C51" s="222"/>
      <c r="D51" s="193"/>
      <c r="E51" s="201"/>
      <c r="F51" s="191"/>
      <c r="G51" s="192"/>
      <c r="H51" s="192"/>
      <c r="I51" s="192"/>
      <c r="J51" s="193"/>
      <c r="K51" s="193"/>
      <c r="L51" s="194">
        <f t="shared" si="3"/>
        <v>0</v>
      </c>
      <c r="M51" s="204">
        <f t="shared" si="1"/>
        <v>0</v>
      </c>
      <c r="N51" s="205">
        <f t="shared" si="2"/>
        <v>0</v>
      </c>
      <c r="O51" s="206"/>
    </row>
    <row r="52" spans="1:15" s="198" customFormat="1" ht="16.5" customHeight="1">
      <c r="A52" s="207"/>
      <c r="B52" s="191"/>
      <c r="C52" s="222"/>
      <c r="D52" s="193"/>
      <c r="E52" s="201"/>
      <c r="F52" s="191"/>
      <c r="G52" s="192"/>
      <c r="H52" s="192"/>
      <c r="I52" s="192"/>
      <c r="J52" s="193"/>
      <c r="K52" s="193"/>
      <c r="L52" s="194">
        <f t="shared" si="3"/>
        <v>0</v>
      </c>
      <c r="M52" s="204">
        <f t="shared" si="1"/>
        <v>0</v>
      </c>
      <c r="N52" s="205">
        <f t="shared" si="2"/>
        <v>0</v>
      </c>
      <c r="O52" s="206"/>
    </row>
    <row r="53" spans="1:15" s="198" customFormat="1" ht="16.5" customHeight="1">
      <c r="A53" s="207"/>
      <c r="B53" s="191"/>
      <c r="C53" s="222"/>
      <c r="D53" s="193"/>
      <c r="E53" s="201"/>
      <c r="F53" s="191"/>
      <c r="G53" s="192"/>
      <c r="H53" s="192"/>
      <c r="I53" s="192"/>
      <c r="J53" s="193"/>
      <c r="K53" s="193"/>
      <c r="L53" s="194">
        <f t="shared" si="3"/>
        <v>0</v>
      </c>
      <c r="M53" s="204">
        <f t="shared" si="1"/>
        <v>0</v>
      </c>
      <c r="N53" s="205">
        <f t="shared" si="2"/>
        <v>0</v>
      </c>
      <c r="O53" s="206"/>
    </row>
    <row r="54" spans="1:15" s="198" customFormat="1" ht="16.5" customHeight="1">
      <c r="A54" s="207"/>
      <c r="B54" s="191"/>
      <c r="C54" s="222"/>
      <c r="D54" s="193"/>
      <c r="E54" s="201"/>
      <c r="F54" s="191"/>
      <c r="G54" s="192"/>
      <c r="H54" s="192"/>
      <c r="I54" s="192"/>
      <c r="J54" s="193"/>
      <c r="K54" s="193"/>
      <c r="L54" s="194">
        <f t="shared" si="3"/>
        <v>0</v>
      </c>
      <c r="M54" s="204">
        <f t="shared" si="1"/>
        <v>0</v>
      </c>
      <c r="N54" s="205">
        <f t="shared" si="2"/>
        <v>0</v>
      </c>
      <c r="O54" s="206"/>
    </row>
    <row r="55" spans="1:15" s="198" customFormat="1" ht="16.5" customHeight="1">
      <c r="A55" s="207"/>
      <c r="B55" s="191"/>
      <c r="C55" s="222"/>
      <c r="D55" s="193"/>
      <c r="E55" s="201"/>
      <c r="F55" s="191"/>
      <c r="G55" s="192"/>
      <c r="H55" s="192"/>
      <c r="I55" s="192"/>
      <c r="J55" s="193"/>
      <c r="K55" s="193"/>
      <c r="L55" s="194">
        <f t="shared" si="3"/>
        <v>0</v>
      </c>
      <c r="M55" s="204">
        <f t="shared" si="1"/>
        <v>0</v>
      </c>
      <c r="N55" s="205">
        <f t="shared" si="2"/>
        <v>0</v>
      </c>
      <c r="O55" s="206"/>
    </row>
    <row r="56" spans="1:15" s="198" customFormat="1" ht="16.5" customHeight="1">
      <c r="A56" s="207"/>
      <c r="B56" s="191"/>
      <c r="C56" s="222"/>
      <c r="D56" s="193"/>
      <c r="E56" s="201"/>
      <c r="F56" s="191"/>
      <c r="G56" s="192"/>
      <c r="H56" s="192"/>
      <c r="I56" s="192"/>
      <c r="J56" s="193"/>
      <c r="K56" s="193"/>
      <c r="L56" s="194">
        <f t="shared" si="3"/>
        <v>0</v>
      </c>
      <c r="M56" s="204">
        <f t="shared" si="1"/>
        <v>0</v>
      </c>
      <c r="N56" s="205">
        <f t="shared" si="2"/>
        <v>0</v>
      </c>
      <c r="O56" s="206"/>
    </row>
    <row r="57" spans="1:15" s="198" customFormat="1" ht="16.5" customHeight="1">
      <c r="A57" s="207"/>
      <c r="B57" s="191"/>
      <c r="C57" s="222"/>
      <c r="D57" s="193"/>
      <c r="E57" s="201"/>
      <c r="F57" s="191"/>
      <c r="G57" s="192"/>
      <c r="H57" s="192"/>
      <c r="I57" s="192"/>
      <c r="J57" s="193"/>
      <c r="K57" s="193"/>
      <c r="L57" s="194">
        <f t="shared" si="3"/>
        <v>0</v>
      </c>
      <c r="M57" s="204">
        <f t="shared" si="1"/>
        <v>0</v>
      </c>
      <c r="N57" s="205">
        <f t="shared" si="2"/>
        <v>0</v>
      </c>
      <c r="O57" s="206"/>
    </row>
    <row r="58" spans="1:15" s="198" customFormat="1" ht="16.5" customHeight="1">
      <c r="A58" s="207"/>
      <c r="B58" s="191"/>
      <c r="C58" s="222"/>
      <c r="D58" s="193"/>
      <c r="E58" s="201"/>
      <c r="F58" s="191"/>
      <c r="G58" s="192"/>
      <c r="H58" s="192"/>
      <c r="I58" s="192"/>
      <c r="J58" s="193"/>
      <c r="K58" s="193"/>
      <c r="L58" s="194">
        <f t="shared" si="3"/>
        <v>0</v>
      </c>
      <c r="M58" s="204">
        <f t="shared" si="1"/>
        <v>0</v>
      </c>
      <c r="N58" s="205">
        <f t="shared" si="2"/>
        <v>0</v>
      </c>
      <c r="O58" s="206"/>
    </row>
    <row r="59" spans="1:15" s="198" customFormat="1" ht="16.5" customHeight="1">
      <c r="A59" s="207"/>
      <c r="B59" s="191"/>
      <c r="C59" s="222"/>
      <c r="D59" s="193"/>
      <c r="E59" s="201"/>
      <c r="F59" s="191"/>
      <c r="G59" s="192"/>
      <c r="H59" s="192"/>
      <c r="I59" s="192"/>
      <c r="J59" s="193"/>
      <c r="K59" s="193"/>
      <c r="L59" s="194">
        <f t="shared" si="3"/>
        <v>0</v>
      </c>
      <c r="M59" s="204">
        <f t="shared" si="1"/>
        <v>0</v>
      </c>
      <c r="N59" s="205">
        <f t="shared" si="2"/>
        <v>0</v>
      </c>
      <c r="O59" s="206"/>
    </row>
    <row r="60" spans="1:15" s="198" customFormat="1" ht="16.5" customHeight="1">
      <c r="A60" s="207"/>
      <c r="B60" s="191"/>
      <c r="C60" s="222"/>
      <c r="D60" s="193"/>
      <c r="E60" s="201"/>
      <c r="F60" s="191"/>
      <c r="G60" s="192"/>
      <c r="H60" s="192"/>
      <c r="I60" s="192"/>
      <c r="J60" s="193"/>
      <c r="K60" s="193"/>
      <c r="L60" s="194">
        <f t="shared" si="3"/>
        <v>0</v>
      </c>
      <c r="M60" s="204">
        <f t="shared" si="1"/>
        <v>0</v>
      </c>
      <c r="N60" s="205">
        <f t="shared" si="2"/>
        <v>0</v>
      </c>
      <c r="O60" s="206"/>
    </row>
    <row r="61" spans="1:15" s="198" customFormat="1" ht="16.5" customHeight="1">
      <c r="A61" s="208"/>
      <c r="B61" s="209"/>
      <c r="C61" s="223"/>
      <c r="D61" s="210"/>
      <c r="E61" s="211"/>
      <c r="F61" s="209"/>
      <c r="G61" s="212"/>
      <c r="H61" s="212"/>
      <c r="I61" s="212"/>
      <c r="J61" s="210"/>
      <c r="K61" s="210"/>
      <c r="L61" s="213">
        <f>SUM(F61:K61)</f>
        <v>0</v>
      </c>
      <c r="M61" s="214">
        <f t="shared" si="1"/>
        <v>0</v>
      </c>
      <c r="N61" s="215">
        <f t="shared" si="2"/>
        <v>0</v>
      </c>
      <c r="O61" s="216"/>
    </row>
    <row r="62" spans="1:15" s="198" customFormat="1" ht="16.5" customHeight="1">
      <c r="A62" s="207" t="s">
        <v>335</v>
      </c>
      <c r="B62" s="191"/>
      <c r="C62" s="222"/>
      <c r="D62" s="193"/>
      <c r="E62" s="201"/>
      <c r="F62" s="191"/>
      <c r="G62" s="192"/>
      <c r="H62" s="192"/>
      <c r="I62" s="192"/>
      <c r="J62" s="193"/>
      <c r="K62" s="193"/>
      <c r="L62" s="194">
        <f>SUM(F62:K62)</f>
        <v>0</v>
      </c>
      <c r="M62" s="204">
        <f>SUM(L62)</f>
        <v>0</v>
      </c>
      <c r="N62" s="205">
        <f>ROUND(M62,1)</f>
        <v>0</v>
      </c>
      <c r="O62" s="206"/>
    </row>
    <row r="63" spans="1:15" s="198" customFormat="1" ht="16.5" customHeight="1">
      <c r="A63" s="207"/>
      <c r="B63" s="191" t="s">
        <v>390</v>
      </c>
      <c r="C63" s="229"/>
      <c r="D63" s="449" t="s">
        <v>391</v>
      </c>
      <c r="E63" s="450"/>
      <c r="F63" s="191">
        <v>1</v>
      </c>
      <c r="G63" s="192"/>
      <c r="H63" s="192"/>
      <c r="I63" s="192"/>
      <c r="J63" s="193"/>
      <c r="K63" s="193"/>
      <c r="L63" s="194">
        <f>SUM(F63:K63)</f>
        <v>1</v>
      </c>
      <c r="M63" s="204">
        <f>SUM(L63)</f>
        <v>1</v>
      </c>
      <c r="N63" s="205">
        <f>ROUND(M63,1)</f>
        <v>1</v>
      </c>
      <c r="O63" s="206"/>
    </row>
    <row r="64" spans="1:15" s="198" customFormat="1" ht="16.5" customHeight="1">
      <c r="A64" s="207"/>
      <c r="B64" s="191" t="s">
        <v>392</v>
      </c>
      <c r="C64" s="222"/>
      <c r="D64" s="447" t="s">
        <v>393</v>
      </c>
      <c r="E64" s="448"/>
      <c r="F64" s="191"/>
      <c r="G64" s="192"/>
      <c r="H64" s="192"/>
      <c r="I64" s="192"/>
      <c r="J64" s="193"/>
      <c r="K64" s="193"/>
      <c r="L64" s="194">
        <f>SUM(F64:K64)</f>
        <v>0</v>
      </c>
      <c r="M64" s="204">
        <f>SUM(L64)</f>
        <v>0</v>
      </c>
      <c r="N64" s="205">
        <f>ROUND(M64,1)</f>
        <v>0</v>
      </c>
      <c r="O64" s="206"/>
    </row>
    <row r="65" spans="1:15" s="198" customFormat="1" ht="16.5" customHeight="1">
      <c r="A65" s="207"/>
      <c r="B65" s="191"/>
      <c r="C65" s="222"/>
      <c r="D65" s="447" t="s">
        <v>394</v>
      </c>
      <c r="E65" s="448"/>
      <c r="F65" s="191"/>
      <c r="G65" s="192"/>
      <c r="H65" s="192"/>
      <c r="I65" s="192"/>
      <c r="J65" s="193"/>
      <c r="K65" s="193"/>
      <c r="L65" s="194">
        <f>SUM(F65:K65)</f>
        <v>0</v>
      </c>
      <c r="M65" s="204">
        <f>SUM(L65)</f>
        <v>0</v>
      </c>
      <c r="N65" s="205">
        <f>ROUND(M65,1)</f>
        <v>0</v>
      </c>
      <c r="O65" s="206"/>
    </row>
    <row r="66" spans="1:15" s="198" customFormat="1" ht="16.5" customHeight="1">
      <c r="A66" s="207"/>
      <c r="B66" s="191"/>
      <c r="C66" s="222"/>
      <c r="D66" s="193"/>
      <c r="E66" s="201"/>
      <c r="F66" s="191"/>
      <c r="G66" s="192"/>
      <c r="H66" s="192"/>
      <c r="I66" s="192"/>
      <c r="J66" s="193"/>
      <c r="K66" s="193"/>
      <c r="L66" s="194">
        <f t="shared" ref="L66:L89" si="7">SUM(F66:K66)</f>
        <v>0</v>
      </c>
      <c r="M66" s="204">
        <f t="shared" ref="M66:M90" si="8">SUM(L66)</f>
        <v>0</v>
      </c>
      <c r="N66" s="205">
        <f t="shared" ref="N66:N90" si="9">ROUND(M66,1)</f>
        <v>0</v>
      </c>
      <c r="O66" s="206"/>
    </row>
    <row r="67" spans="1:15" s="198" customFormat="1" ht="16.5" customHeight="1">
      <c r="A67" s="207"/>
      <c r="B67" s="191" t="s">
        <v>395</v>
      </c>
      <c r="C67" s="222"/>
      <c r="D67" s="449" t="s">
        <v>391</v>
      </c>
      <c r="E67" s="450"/>
      <c r="F67" s="191">
        <v>5</v>
      </c>
      <c r="G67" s="192"/>
      <c r="H67" s="192"/>
      <c r="I67" s="192"/>
      <c r="J67" s="193"/>
      <c r="K67" s="193"/>
      <c r="L67" s="194">
        <f t="shared" si="7"/>
        <v>5</v>
      </c>
      <c r="M67" s="204">
        <f t="shared" si="8"/>
        <v>5</v>
      </c>
      <c r="N67" s="205">
        <f t="shared" si="9"/>
        <v>5</v>
      </c>
      <c r="O67" s="206"/>
    </row>
    <row r="68" spans="1:15" s="198" customFormat="1" ht="16.5" customHeight="1">
      <c r="A68" s="207"/>
      <c r="B68" s="191" t="s">
        <v>392</v>
      </c>
      <c r="C68" s="222"/>
      <c r="D68" s="447" t="s">
        <v>397</v>
      </c>
      <c r="E68" s="448"/>
      <c r="F68" s="191"/>
      <c r="G68" s="192"/>
      <c r="H68" s="192"/>
      <c r="I68" s="192"/>
      <c r="J68" s="193"/>
      <c r="K68" s="193"/>
      <c r="L68" s="194">
        <f t="shared" si="7"/>
        <v>0</v>
      </c>
      <c r="M68" s="204">
        <f t="shared" si="8"/>
        <v>0</v>
      </c>
      <c r="N68" s="205">
        <f t="shared" si="9"/>
        <v>0</v>
      </c>
      <c r="O68" s="206"/>
    </row>
    <row r="69" spans="1:15" s="198" customFormat="1" ht="16.5" customHeight="1">
      <c r="A69" s="207"/>
      <c r="B69" s="191"/>
      <c r="C69" s="222"/>
      <c r="D69" s="447" t="s">
        <v>394</v>
      </c>
      <c r="E69" s="448"/>
      <c r="F69" s="191"/>
      <c r="G69" s="192"/>
      <c r="H69" s="192"/>
      <c r="I69" s="192"/>
      <c r="J69" s="193"/>
      <c r="K69" s="193"/>
      <c r="L69" s="194">
        <f t="shared" si="7"/>
        <v>0</v>
      </c>
      <c r="M69" s="204">
        <f t="shared" si="8"/>
        <v>0</v>
      </c>
      <c r="N69" s="205">
        <f t="shared" si="9"/>
        <v>0</v>
      </c>
      <c r="O69" s="206"/>
    </row>
    <row r="70" spans="1:15" s="198" customFormat="1" ht="16.5" customHeight="1">
      <c r="A70" s="207"/>
      <c r="B70" s="191"/>
      <c r="C70" s="222"/>
      <c r="D70" s="193"/>
      <c r="E70" s="201"/>
      <c r="F70" s="191"/>
      <c r="G70" s="192"/>
      <c r="H70" s="192"/>
      <c r="I70" s="192"/>
      <c r="J70" s="193"/>
      <c r="K70" s="193"/>
      <c r="L70" s="194">
        <f t="shared" si="7"/>
        <v>0</v>
      </c>
      <c r="M70" s="204">
        <f t="shared" si="8"/>
        <v>0</v>
      </c>
      <c r="N70" s="205">
        <f t="shared" si="9"/>
        <v>0</v>
      </c>
      <c r="O70" s="206"/>
    </row>
    <row r="71" spans="1:15" s="198" customFormat="1" ht="16.5" customHeight="1">
      <c r="A71" s="207"/>
      <c r="B71" s="191" t="s">
        <v>398</v>
      </c>
      <c r="C71" s="222"/>
      <c r="D71" s="449" t="s">
        <v>391</v>
      </c>
      <c r="E71" s="450"/>
      <c r="F71" s="191">
        <v>4</v>
      </c>
      <c r="G71" s="192"/>
      <c r="H71" s="192"/>
      <c r="I71" s="192"/>
      <c r="J71" s="193"/>
      <c r="K71" s="193"/>
      <c r="L71" s="194">
        <f t="shared" si="7"/>
        <v>4</v>
      </c>
      <c r="M71" s="204">
        <f t="shared" si="8"/>
        <v>4</v>
      </c>
      <c r="N71" s="205">
        <f t="shared" si="9"/>
        <v>4</v>
      </c>
      <c r="O71" s="206"/>
    </row>
    <row r="72" spans="1:15" s="198" customFormat="1" ht="16.5" customHeight="1">
      <c r="A72" s="207"/>
      <c r="B72" s="191" t="s">
        <v>392</v>
      </c>
      <c r="C72" s="222"/>
      <c r="D72" s="447" t="s">
        <v>400</v>
      </c>
      <c r="E72" s="448"/>
      <c r="F72" s="191"/>
      <c r="G72" s="192"/>
      <c r="H72" s="192"/>
      <c r="I72" s="192"/>
      <c r="J72" s="193"/>
      <c r="K72" s="193"/>
      <c r="L72" s="194">
        <f t="shared" si="7"/>
        <v>0</v>
      </c>
      <c r="M72" s="204">
        <f t="shared" si="8"/>
        <v>0</v>
      </c>
      <c r="N72" s="205">
        <f t="shared" si="9"/>
        <v>0</v>
      </c>
      <c r="O72" s="206"/>
    </row>
    <row r="73" spans="1:15" s="198" customFormat="1" ht="16.5" customHeight="1">
      <c r="A73" s="207"/>
      <c r="B73" s="191"/>
      <c r="C73" s="222"/>
      <c r="D73" s="447" t="s">
        <v>394</v>
      </c>
      <c r="E73" s="448"/>
      <c r="F73" s="191"/>
      <c r="G73" s="192"/>
      <c r="H73" s="192"/>
      <c r="I73" s="192"/>
      <c r="J73" s="193"/>
      <c r="K73" s="193"/>
      <c r="L73" s="194">
        <f t="shared" si="7"/>
        <v>0</v>
      </c>
      <c r="M73" s="204">
        <f t="shared" si="8"/>
        <v>0</v>
      </c>
      <c r="N73" s="205">
        <f t="shared" si="9"/>
        <v>0</v>
      </c>
      <c r="O73" s="206"/>
    </row>
    <row r="74" spans="1:15" s="198" customFormat="1" ht="16.5" customHeight="1">
      <c r="A74" s="207"/>
      <c r="B74" s="191"/>
      <c r="C74" s="222"/>
      <c r="D74" s="193"/>
      <c r="E74" s="201"/>
      <c r="F74" s="191"/>
      <c r="G74" s="192"/>
      <c r="H74" s="192"/>
      <c r="I74" s="192"/>
      <c r="J74" s="193"/>
      <c r="K74" s="193"/>
      <c r="L74" s="194">
        <f t="shared" si="7"/>
        <v>0</v>
      </c>
      <c r="M74" s="204">
        <f t="shared" si="8"/>
        <v>0</v>
      </c>
      <c r="N74" s="205">
        <f t="shared" si="9"/>
        <v>0</v>
      </c>
      <c r="O74" s="206"/>
    </row>
    <row r="75" spans="1:15" s="198" customFormat="1" ht="16.5" customHeight="1">
      <c r="A75" s="207"/>
      <c r="B75" s="191" t="s">
        <v>399</v>
      </c>
      <c r="C75" s="222"/>
      <c r="D75" s="449" t="s">
        <v>391</v>
      </c>
      <c r="E75" s="450"/>
      <c r="F75" s="191">
        <v>4</v>
      </c>
      <c r="G75" s="192"/>
      <c r="H75" s="192"/>
      <c r="I75" s="192"/>
      <c r="J75" s="193"/>
      <c r="K75" s="193"/>
      <c r="L75" s="194">
        <f t="shared" si="7"/>
        <v>4</v>
      </c>
      <c r="M75" s="204">
        <f t="shared" si="8"/>
        <v>4</v>
      </c>
      <c r="N75" s="205">
        <f t="shared" si="9"/>
        <v>4</v>
      </c>
      <c r="O75" s="206"/>
    </row>
    <row r="76" spans="1:15" s="198" customFormat="1" ht="16.5" customHeight="1">
      <c r="A76" s="207"/>
      <c r="B76" s="191" t="s">
        <v>392</v>
      </c>
      <c r="C76" s="222"/>
      <c r="D76" s="447" t="s">
        <v>401</v>
      </c>
      <c r="E76" s="448"/>
      <c r="F76" s="191"/>
      <c r="G76" s="192"/>
      <c r="H76" s="192"/>
      <c r="I76" s="192"/>
      <c r="J76" s="193"/>
      <c r="K76" s="193"/>
      <c r="L76" s="194">
        <f t="shared" si="7"/>
        <v>0</v>
      </c>
      <c r="M76" s="204">
        <f t="shared" si="8"/>
        <v>0</v>
      </c>
      <c r="N76" s="205">
        <f t="shared" si="9"/>
        <v>0</v>
      </c>
      <c r="O76" s="206"/>
    </row>
    <row r="77" spans="1:15" s="198" customFormat="1" ht="16.5" customHeight="1">
      <c r="A77" s="207"/>
      <c r="B77" s="191"/>
      <c r="C77" s="222"/>
      <c r="D77" s="447" t="s">
        <v>394</v>
      </c>
      <c r="E77" s="448"/>
      <c r="F77" s="191"/>
      <c r="G77" s="192"/>
      <c r="H77" s="192"/>
      <c r="I77" s="192"/>
      <c r="J77" s="193"/>
      <c r="K77" s="193"/>
      <c r="L77" s="194">
        <f t="shared" si="7"/>
        <v>0</v>
      </c>
      <c r="M77" s="204">
        <f t="shared" si="8"/>
        <v>0</v>
      </c>
      <c r="N77" s="205">
        <f t="shared" si="9"/>
        <v>0</v>
      </c>
      <c r="O77" s="206"/>
    </row>
    <row r="78" spans="1:15" s="198" customFormat="1" ht="16.5" customHeight="1">
      <c r="A78" s="207"/>
      <c r="B78" s="191"/>
      <c r="C78" s="222"/>
      <c r="D78" s="193"/>
      <c r="E78" s="201"/>
      <c r="F78" s="191"/>
      <c r="G78" s="192"/>
      <c r="H78" s="192"/>
      <c r="I78" s="192"/>
      <c r="J78" s="193"/>
      <c r="K78" s="193"/>
      <c r="L78" s="194">
        <f t="shared" si="7"/>
        <v>0</v>
      </c>
      <c r="M78" s="204">
        <f t="shared" si="8"/>
        <v>0</v>
      </c>
      <c r="N78" s="205">
        <f t="shared" si="9"/>
        <v>0</v>
      </c>
      <c r="O78" s="206"/>
    </row>
    <row r="79" spans="1:15" s="198" customFormat="1" ht="16.5" customHeight="1">
      <c r="A79" s="207"/>
      <c r="B79" s="191" t="s">
        <v>402</v>
      </c>
      <c r="C79" s="222"/>
      <c r="D79" s="193" t="s">
        <v>404</v>
      </c>
      <c r="E79" s="201"/>
      <c r="F79" s="191">
        <v>1</v>
      </c>
      <c r="G79" s="192"/>
      <c r="H79" s="192"/>
      <c r="I79" s="192"/>
      <c r="J79" s="193"/>
      <c r="K79" s="193"/>
      <c r="L79" s="194">
        <f t="shared" si="7"/>
        <v>1</v>
      </c>
      <c r="M79" s="204">
        <f t="shared" si="8"/>
        <v>1</v>
      </c>
      <c r="N79" s="205">
        <f t="shared" si="9"/>
        <v>1</v>
      </c>
      <c r="O79" s="206"/>
    </row>
    <row r="80" spans="1:15" s="198" customFormat="1" ht="16.5" customHeight="1">
      <c r="A80" s="207"/>
      <c r="B80" s="191" t="s">
        <v>403</v>
      </c>
      <c r="C80" s="222"/>
      <c r="D80" s="447" t="s">
        <v>405</v>
      </c>
      <c r="E80" s="448"/>
      <c r="F80" s="191"/>
      <c r="G80" s="192"/>
      <c r="H80" s="192"/>
      <c r="I80" s="192"/>
      <c r="J80" s="193"/>
      <c r="K80" s="193"/>
      <c r="L80" s="194">
        <f t="shared" si="7"/>
        <v>0</v>
      </c>
      <c r="M80" s="204">
        <f t="shared" si="8"/>
        <v>0</v>
      </c>
      <c r="N80" s="205">
        <f t="shared" si="9"/>
        <v>0</v>
      </c>
      <c r="O80" s="206"/>
    </row>
    <row r="81" spans="1:15" s="198" customFormat="1" ht="16.5" customHeight="1">
      <c r="A81" s="207"/>
      <c r="B81" s="191"/>
      <c r="C81" s="222"/>
      <c r="D81" s="193"/>
      <c r="E81" s="201"/>
      <c r="F81" s="191"/>
      <c r="G81" s="192"/>
      <c r="H81" s="192"/>
      <c r="I81" s="192"/>
      <c r="J81" s="193"/>
      <c r="K81" s="193"/>
      <c r="L81" s="194">
        <f t="shared" si="7"/>
        <v>0</v>
      </c>
      <c r="M81" s="204">
        <f t="shared" si="8"/>
        <v>0</v>
      </c>
      <c r="N81" s="205">
        <f t="shared" si="9"/>
        <v>0</v>
      </c>
      <c r="O81" s="206"/>
    </row>
    <row r="82" spans="1:15" s="198" customFormat="1" ht="16.5" customHeight="1">
      <c r="A82" s="207"/>
      <c r="B82" s="191" t="s">
        <v>406</v>
      </c>
      <c r="C82" s="222"/>
      <c r="D82" s="193" t="s">
        <v>407</v>
      </c>
      <c r="E82" s="201"/>
      <c r="F82" s="191">
        <v>8</v>
      </c>
      <c r="G82" s="192"/>
      <c r="H82" s="192"/>
      <c r="I82" s="192"/>
      <c r="J82" s="193"/>
      <c r="K82" s="193"/>
      <c r="L82" s="194">
        <f t="shared" si="7"/>
        <v>8</v>
      </c>
      <c r="M82" s="204">
        <f t="shared" si="8"/>
        <v>8</v>
      </c>
      <c r="N82" s="205">
        <f t="shared" si="9"/>
        <v>8</v>
      </c>
      <c r="O82" s="206"/>
    </row>
    <row r="83" spans="1:15" s="198" customFormat="1" ht="16.5" customHeight="1">
      <c r="A83" s="207"/>
      <c r="B83" s="191" t="s">
        <v>403</v>
      </c>
      <c r="C83" s="222"/>
      <c r="D83" s="447" t="s">
        <v>408</v>
      </c>
      <c r="E83" s="448"/>
      <c r="F83" s="191"/>
      <c r="G83" s="192"/>
      <c r="H83" s="192"/>
      <c r="I83" s="192"/>
      <c r="J83" s="193"/>
      <c r="K83" s="193"/>
      <c r="L83" s="194">
        <f t="shared" si="7"/>
        <v>0</v>
      </c>
      <c r="M83" s="204">
        <f t="shared" si="8"/>
        <v>0</v>
      </c>
      <c r="N83" s="205">
        <f t="shared" si="9"/>
        <v>0</v>
      </c>
      <c r="O83" s="206"/>
    </row>
    <row r="84" spans="1:15" s="198" customFormat="1" ht="16.5" customHeight="1">
      <c r="A84" s="207"/>
      <c r="B84" s="191"/>
      <c r="C84" s="222"/>
      <c r="D84" s="193"/>
      <c r="E84" s="201"/>
      <c r="F84" s="191"/>
      <c r="G84" s="192"/>
      <c r="H84" s="192"/>
      <c r="I84" s="192"/>
      <c r="J84" s="193"/>
      <c r="K84" s="193"/>
      <c r="L84" s="194">
        <f t="shared" si="7"/>
        <v>0</v>
      </c>
      <c r="M84" s="204">
        <f t="shared" si="8"/>
        <v>0</v>
      </c>
      <c r="N84" s="205">
        <f t="shared" si="9"/>
        <v>0</v>
      </c>
      <c r="O84" s="206"/>
    </row>
    <row r="85" spans="1:15" s="198" customFormat="1" ht="16.5" customHeight="1">
      <c r="A85" s="207"/>
      <c r="B85" s="191" t="s">
        <v>409</v>
      </c>
      <c r="C85" s="222"/>
      <c r="D85" s="193" t="s">
        <v>410</v>
      </c>
      <c r="E85" s="201"/>
      <c r="F85" s="191">
        <v>2</v>
      </c>
      <c r="G85" s="192"/>
      <c r="H85" s="192"/>
      <c r="I85" s="192"/>
      <c r="J85" s="193"/>
      <c r="K85" s="193"/>
      <c r="L85" s="194">
        <f t="shared" si="7"/>
        <v>2</v>
      </c>
      <c r="M85" s="204">
        <f t="shared" si="8"/>
        <v>2</v>
      </c>
      <c r="N85" s="205">
        <f t="shared" si="9"/>
        <v>2</v>
      </c>
      <c r="O85" s="206"/>
    </row>
    <row r="86" spans="1:15" s="198" customFormat="1" ht="16.5" customHeight="1">
      <c r="A86" s="207"/>
      <c r="B86" s="191" t="s">
        <v>403</v>
      </c>
      <c r="C86" s="222"/>
      <c r="D86" s="447" t="s">
        <v>411</v>
      </c>
      <c r="E86" s="448"/>
      <c r="F86" s="191"/>
      <c r="G86" s="192"/>
      <c r="H86" s="192"/>
      <c r="I86" s="192"/>
      <c r="J86" s="193"/>
      <c r="K86" s="193"/>
      <c r="L86" s="194">
        <f t="shared" si="7"/>
        <v>0</v>
      </c>
      <c r="M86" s="204">
        <f t="shared" si="8"/>
        <v>0</v>
      </c>
      <c r="N86" s="205">
        <f t="shared" si="9"/>
        <v>0</v>
      </c>
      <c r="O86" s="206"/>
    </row>
    <row r="87" spans="1:15" s="198" customFormat="1" ht="16.5" customHeight="1">
      <c r="A87" s="207"/>
      <c r="B87" s="191"/>
      <c r="C87" s="222"/>
      <c r="D87" s="193"/>
      <c r="E87" s="201"/>
      <c r="F87" s="191"/>
      <c r="G87" s="192"/>
      <c r="H87" s="192"/>
      <c r="I87" s="192"/>
      <c r="J87" s="193"/>
      <c r="K87" s="193"/>
      <c r="L87" s="194">
        <f t="shared" si="7"/>
        <v>0</v>
      </c>
      <c r="M87" s="204">
        <f t="shared" si="8"/>
        <v>0</v>
      </c>
      <c r="N87" s="205">
        <f t="shared" si="9"/>
        <v>0</v>
      </c>
      <c r="O87" s="206"/>
    </row>
    <row r="88" spans="1:15" s="198" customFormat="1" ht="16.5" customHeight="1">
      <c r="A88" s="207"/>
      <c r="B88" s="191" t="s">
        <v>412</v>
      </c>
      <c r="C88" s="222"/>
      <c r="D88" s="193" t="s">
        <v>413</v>
      </c>
      <c r="E88" s="201"/>
      <c r="F88" s="191">
        <v>2</v>
      </c>
      <c r="G88" s="192"/>
      <c r="H88" s="192"/>
      <c r="I88" s="192"/>
      <c r="J88" s="193"/>
      <c r="K88" s="193"/>
      <c r="L88" s="194">
        <f t="shared" si="7"/>
        <v>2</v>
      </c>
      <c r="M88" s="204">
        <f t="shared" si="8"/>
        <v>2</v>
      </c>
      <c r="N88" s="205">
        <f t="shared" si="9"/>
        <v>2</v>
      </c>
      <c r="O88" s="206"/>
    </row>
    <row r="89" spans="1:15" s="198" customFormat="1" ht="16.5" customHeight="1">
      <c r="A89" s="207"/>
      <c r="B89" s="191" t="s">
        <v>403</v>
      </c>
      <c r="C89" s="222"/>
      <c r="D89" s="447" t="s">
        <v>414</v>
      </c>
      <c r="E89" s="448"/>
      <c r="F89" s="191"/>
      <c r="G89" s="192"/>
      <c r="H89" s="192"/>
      <c r="I89" s="192"/>
      <c r="J89" s="193"/>
      <c r="K89" s="193"/>
      <c r="L89" s="194">
        <f t="shared" si="7"/>
        <v>0</v>
      </c>
      <c r="M89" s="204">
        <f t="shared" si="8"/>
        <v>0</v>
      </c>
      <c r="N89" s="205">
        <f t="shared" si="9"/>
        <v>0</v>
      </c>
      <c r="O89" s="206"/>
    </row>
    <row r="90" spans="1:15" s="198" customFormat="1" ht="16.5" customHeight="1">
      <c r="A90" s="208"/>
      <c r="B90" s="209"/>
      <c r="C90" s="223"/>
      <c r="D90" s="210"/>
      <c r="E90" s="211"/>
      <c r="F90" s="209"/>
      <c r="G90" s="212"/>
      <c r="H90" s="212"/>
      <c r="I90" s="212"/>
      <c r="J90" s="210"/>
      <c r="K90" s="210"/>
      <c r="L90" s="213">
        <f>SUM(F90:K90)</f>
        <v>0</v>
      </c>
      <c r="M90" s="214">
        <f t="shared" si="8"/>
        <v>0</v>
      </c>
      <c r="N90" s="215">
        <f t="shared" si="9"/>
        <v>0</v>
      </c>
      <c r="O90" s="216"/>
    </row>
    <row r="91" spans="1:15" s="198" customFormat="1" ht="16.5" customHeight="1">
      <c r="A91" s="207"/>
      <c r="B91" s="191" t="s">
        <v>415</v>
      </c>
      <c r="C91" s="222"/>
      <c r="D91" s="451" t="s">
        <v>419</v>
      </c>
      <c r="E91" s="452"/>
      <c r="F91" s="191">
        <v>1</v>
      </c>
      <c r="G91" s="192"/>
      <c r="H91" s="192"/>
      <c r="I91" s="192"/>
      <c r="J91" s="193"/>
      <c r="K91" s="193"/>
      <c r="L91" s="194">
        <f>SUM(F91:K91)</f>
        <v>1</v>
      </c>
      <c r="M91" s="204">
        <f>SUM(L91)</f>
        <v>1</v>
      </c>
      <c r="N91" s="205">
        <f>ROUND(M91,1)</f>
        <v>1</v>
      </c>
      <c r="O91" s="206"/>
    </row>
    <row r="92" spans="1:15" s="198" customFormat="1" ht="16.5" customHeight="1">
      <c r="A92" s="207"/>
      <c r="B92" s="191" t="s">
        <v>403</v>
      </c>
      <c r="C92" s="222"/>
      <c r="D92" s="447" t="s">
        <v>417</v>
      </c>
      <c r="E92" s="448"/>
      <c r="F92" s="191"/>
      <c r="G92" s="192"/>
      <c r="H92" s="192"/>
      <c r="I92" s="192"/>
      <c r="J92" s="193"/>
      <c r="K92" s="193"/>
      <c r="L92" s="194">
        <f>SUM(F92:K92)</f>
        <v>0</v>
      </c>
      <c r="M92" s="204">
        <f>SUM(L92)</f>
        <v>0</v>
      </c>
      <c r="N92" s="205">
        <f>ROUND(M92,1)</f>
        <v>0</v>
      </c>
      <c r="O92" s="206"/>
    </row>
    <row r="93" spans="1:15" s="198" customFormat="1" ht="16.5" customHeight="1">
      <c r="A93" s="207"/>
      <c r="B93" s="191"/>
      <c r="C93" s="222"/>
      <c r="D93" s="447"/>
      <c r="E93" s="448"/>
      <c r="F93" s="191"/>
      <c r="G93" s="192"/>
      <c r="H93" s="192"/>
      <c r="I93" s="192"/>
      <c r="J93" s="193"/>
      <c r="K93" s="193"/>
      <c r="L93" s="194">
        <f>SUM(F93:K93)</f>
        <v>0</v>
      </c>
      <c r="M93" s="204">
        <f>SUM(L93)</f>
        <v>0</v>
      </c>
      <c r="N93" s="205">
        <f>ROUND(M93,1)</f>
        <v>0</v>
      </c>
      <c r="O93" s="206"/>
    </row>
    <row r="94" spans="1:15" s="198" customFormat="1" ht="16.5" customHeight="1">
      <c r="A94" s="207"/>
      <c r="B94" s="191" t="s">
        <v>418</v>
      </c>
      <c r="C94" s="222"/>
      <c r="D94" s="193" t="s">
        <v>416</v>
      </c>
      <c r="E94" s="201"/>
      <c r="F94" s="191">
        <v>3</v>
      </c>
      <c r="G94" s="192"/>
      <c r="H94" s="192"/>
      <c r="I94" s="192"/>
      <c r="J94" s="193"/>
      <c r="K94" s="193"/>
      <c r="L94" s="194">
        <f t="shared" ref="L94:L118" si="10">SUM(F94:K94)</f>
        <v>3</v>
      </c>
      <c r="M94" s="204">
        <f t="shared" ref="M94:M119" si="11">SUM(L94)</f>
        <v>3</v>
      </c>
      <c r="N94" s="205">
        <f t="shared" ref="N94:N119" si="12">ROUND(M94,1)</f>
        <v>3</v>
      </c>
      <c r="O94" s="206"/>
    </row>
    <row r="95" spans="1:15" s="198" customFormat="1" ht="16.5" customHeight="1">
      <c r="A95" s="207"/>
      <c r="B95" s="191" t="s">
        <v>403</v>
      </c>
      <c r="C95" s="222"/>
      <c r="D95" s="447" t="s">
        <v>396</v>
      </c>
      <c r="E95" s="448"/>
      <c r="F95" s="191"/>
      <c r="G95" s="192"/>
      <c r="H95" s="192"/>
      <c r="I95" s="192"/>
      <c r="J95" s="193"/>
      <c r="K95" s="193"/>
      <c r="L95" s="194">
        <f t="shared" si="10"/>
        <v>0</v>
      </c>
      <c r="M95" s="204">
        <f t="shared" si="11"/>
        <v>0</v>
      </c>
      <c r="N95" s="205">
        <f t="shared" si="12"/>
        <v>0</v>
      </c>
      <c r="O95" s="206"/>
    </row>
    <row r="96" spans="1:15" s="198" customFormat="1" ht="16.5" customHeight="1">
      <c r="A96" s="207"/>
      <c r="B96" s="191"/>
      <c r="C96" s="222"/>
      <c r="D96" s="447"/>
      <c r="E96" s="448"/>
      <c r="F96" s="191"/>
      <c r="G96" s="192"/>
      <c r="H96" s="192"/>
      <c r="I96" s="192"/>
      <c r="J96" s="193"/>
      <c r="K96" s="193"/>
      <c r="L96" s="194">
        <f t="shared" si="10"/>
        <v>0</v>
      </c>
      <c r="M96" s="204">
        <f t="shared" si="11"/>
        <v>0</v>
      </c>
      <c r="N96" s="205">
        <f t="shared" si="12"/>
        <v>0</v>
      </c>
      <c r="O96" s="206"/>
    </row>
    <row r="97" spans="1:15" s="198" customFormat="1" ht="16.5" customHeight="1">
      <c r="A97" s="207"/>
      <c r="B97" s="191" t="s">
        <v>420</v>
      </c>
      <c r="C97" s="222"/>
      <c r="D97" s="193" t="s">
        <v>421</v>
      </c>
      <c r="E97" s="201"/>
      <c r="F97" s="191">
        <v>1</v>
      </c>
      <c r="G97" s="192"/>
      <c r="H97" s="192"/>
      <c r="I97" s="192"/>
      <c r="J97" s="193"/>
      <c r="K97" s="193"/>
      <c r="L97" s="194">
        <f t="shared" si="10"/>
        <v>1</v>
      </c>
      <c r="M97" s="204">
        <f t="shared" si="11"/>
        <v>1</v>
      </c>
      <c r="N97" s="205">
        <f t="shared" si="12"/>
        <v>1</v>
      </c>
      <c r="O97" s="206"/>
    </row>
    <row r="98" spans="1:15" s="198" customFormat="1" ht="16.5" customHeight="1">
      <c r="A98" s="207"/>
      <c r="B98" s="191" t="s">
        <v>403</v>
      </c>
      <c r="C98" s="222"/>
      <c r="D98" s="447" t="s">
        <v>422</v>
      </c>
      <c r="E98" s="448"/>
      <c r="F98" s="191"/>
      <c r="G98" s="192"/>
      <c r="H98" s="192"/>
      <c r="I98" s="192"/>
      <c r="J98" s="193"/>
      <c r="K98" s="193"/>
      <c r="L98" s="194">
        <f t="shared" si="10"/>
        <v>0</v>
      </c>
      <c r="M98" s="204">
        <f t="shared" si="11"/>
        <v>0</v>
      </c>
      <c r="N98" s="205">
        <f t="shared" si="12"/>
        <v>0</v>
      </c>
      <c r="O98" s="206"/>
    </row>
    <row r="99" spans="1:15" s="198" customFormat="1" ht="16.5" customHeight="1">
      <c r="A99" s="207"/>
      <c r="B99" s="191"/>
      <c r="C99" s="222"/>
      <c r="D99" s="449"/>
      <c r="E99" s="450"/>
      <c r="F99" s="191"/>
      <c r="G99" s="192"/>
      <c r="H99" s="192"/>
      <c r="I99" s="192"/>
      <c r="J99" s="193"/>
      <c r="K99" s="193"/>
      <c r="L99" s="194">
        <f t="shared" si="10"/>
        <v>0</v>
      </c>
      <c r="M99" s="204">
        <f t="shared" si="11"/>
        <v>0</v>
      </c>
      <c r="N99" s="205">
        <f t="shared" si="12"/>
        <v>0</v>
      </c>
      <c r="O99" s="206"/>
    </row>
    <row r="100" spans="1:15" s="198" customFormat="1" ht="16.5" customHeight="1">
      <c r="A100" s="207"/>
      <c r="B100" s="191" t="s">
        <v>423</v>
      </c>
      <c r="C100" s="222"/>
      <c r="D100" s="447" t="s">
        <v>424</v>
      </c>
      <c r="E100" s="448"/>
      <c r="F100" s="191">
        <v>16</v>
      </c>
      <c r="G100" s="192"/>
      <c r="H100" s="192"/>
      <c r="I100" s="192"/>
      <c r="J100" s="193"/>
      <c r="K100" s="193"/>
      <c r="L100" s="194">
        <f t="shared" si="10"/>
        <v>16</v>
      </c>
      <c r="M100" s="204">
        <f t="shared" si="11"/>
        <v>16</v>
      </c>
      <c r="N100" s="205">
        <f t="shared" si="12"/>
        <v>16</v>
      </c>
      <c r="O100" s="206"/>
    </row>
    <row r="101" spans="1:15" s="198" customFormat="1" ht="16.5" customHeight="1">
      <c r="A101" s="207"/>
      <c r="B101" s="191"/>
      <c r="C101" s="222"/>
      <c r="D101" s="447" t="s">
        <v>425</v>
      </c>
      <c r="E101" s="448"/>
      <c r="F101" s="191">
        <v>22</v>
      </c>
      <c r="G101" s="192"/>
      <c r="H101" s="192"/>
      <c r="I101" s="192"/>
      <c r="J101" s="193"/>
      <c r="K101" s="193"/>
      <c r="L101" s="194">
        <f t="shared" si="10"/>
        <v>22</v>
      </c>
      <c r="M101" s="204">
        <f t="shared" si="11"/>
        <v>22</v>
      </c>
      <c r="N101" s="205">
        <f t="shared" si="12"/>
        <v>22</v>
      </c>
      <c r="O101" s="206"/>
    </row>
    <row r="102" spans="1:15" s="198" customFormat="1" ht="16.5" customHeight="1">
      <c r="A102" s="207"/>
      <c r="B102" s="191"/>
      <c r="C102" s="222"/>
      <c r="D102" s="447" t="s">
        <v>426</v>
      </c>
      <c r="E102" s="448"/>
      <c r="F102" s="191">
        <v>8</v>
      </c>
      <c r="G102" s="192"/>
      <c r="H102" s="192"/>
      <c r="I102" s="192"/>
      <c r="J102" s="193"/>
      <c r="K102" s="193"/>
      <c r="L102" s="194">
        <f t="shared" si="10"/>
        <v>8</v>
      </c>
      <c r="M102" s="204">
        <f t="shared" si="11"/>
        <v>8</v>
      </c>
      <c r="N102" s="205">
        <f t="shared" si="12"/>
        <v>8</v>
      </c>
      <c r="O102" s="206"/>
    </row>
    <row r="103" spans="1:15" s="198" customFormat="1" ht="16.5" customHeight="1">
      <c r="A103" s="207"/>
      <c r="B103" s="191"/>
      <c r="C103" s="222"/>
      <c r="D103" s="449"/>
      <c r="E103" s="450"/>
      <c r="F103" s="191"/>
      <c r="G103" s="192"/>
      <c r="H103" s="192"/>
      <c r="I103" s="192"/>
      <c r="J103" s="193"/>
      <c r="K103" s="193"/>
      <c r="L103" s="194">
        <f t="shared" si="10"/>
        <v>0</v>
      </c>
      <c r="M103" s="204">
        <f t="shared" si="11"/>
        <v>0</v>
      </c>
      <c r="N103" s="205">
        <f t="shared" si="12"/>
        <v>0</v>
      </c>
      <c r="O103" s="206"/>
    </row>
    <row r="104" spans="1:15" s="198" customFormat="1" ht="16.5" customHeight="1">
      <c r="A104" s="207"/>
      <c r="B104" s="191" t="s">
        <v>384</v>
      </c>
      <c r="C104" s="222" t="s">
        <v>390</v>
      </c>
      <c r="D104" s="447" t="s">
        <v>430</v>
      </c>
      <c r="E104" s="448"/>
      <c r="F104" s="191">
        <v>1</v>
      </c>
      <c r="G104" s="236" t="s">
        <v>388</v>
      </c>
      <c r="H104" s="192">
        <v>1.6</v>
      </c>
      <c r="I104" s="236" t="s">
        <v>389</v>
      </c>
      <c r="J104" s="193">
        <f>ROUND(F104*H104,1)</f>
        <v>1.6</v>
      </c>
      <c r="K104" s="193"/>
      <c r="L104" s="194"/>
      <c r="M104" s="237">
        <f>J104</f>
        <v>1.6</v>
      </c>
      <c r="N104" s="239">
        <f>ROUND(M104,1)</f>
        <v>1.6</v>
      </c>
      <c r="O104" s="206"/>
    </row>
    <row r="105" spans="1:15" s="198" customFormat="1" ht="16.5" customHeight="1">
      <c r="A105" s="207"/>
      <c r="B105" s="191"/>
      <c r="C105" s="222" t="s">
        <v>395</v>
      </c>
      <c r="D105" s="447" t="s">
        <v>431</v>
      </c>
      <c r="E105" s="448"/>
      <c r="F105" s="191">
        <v>5</v>
      </c>
      <c r="G105" s="236" t="s">
        <v>388</v>
      </c>
      <c r="H105" s="192">
        <v>2.34</v>
      </c>
      <c r="I105" s="236" t="s">
        <v>389</v>
      </c>
      <c r="J105" s="193">
        <f>ROUND(F105*H105,1)</f>
        <v>11.7</v>
      </c>
      <c r="K105" s="193"/>
      <c r="L105" s="194"/>
      <c r="M105" s="237">
        <f>J105</f>
        <v>11.7</v>
      </c>
      <c r="N105" s="239">
        <f>ROUND(M105,1)</f>
        <v>11.7</v>
      </c>
      <c r="O105" s="206"/>
    </row>
    <row r="106" spans="1:15" s="198" customFormat="1" ht="16.5" customHeight="1">
      <c r="A106" s="207"/>
      <c r="B106" s="191"/>
      <c r="C106" s="222" t="s">
        <v>398</v>
      </c>
      <c r="D106" s="447" t="s">
        <v>432</v>
      </c>
      <c r="E106" s="448"/>
      <c r="F106" s="191">
        <v>4</v>
      </c>
      <c r="G106" s="236" t="s">
        <v>388</v>
      </c>
      <c r="H106" s="192">
        <v>2.66</v>
      </c>
      <c r="I106" s="236" t="s">
        <v>389</v>
      </c>
      <c r="J106" s="193">
        <f>ROUND(F106*H106,1)</f>
        <v>10.6</v>
      </c>
      <c r="K106" s="193"/>
      <c r="L106" s="194"/>
      <c r="M106" s="237">
        <f>J106</f>
        <v>10.6</v>
      </c>
      <c r="N106" s="239">
        <f>ROUND(M106,1)</f>
        <v>10.6</v>
      </c>
      <c r="O106" s="206"/>
    </row>
    <row r="107" spans="1:15" s="198" customFormat="1" ht="16.5" customHeight="1">
      <c r="A107" s="207"/>
      <c r="B107" s="191"/>
      <c r="C107" s="222" t="s">
        <v>399</v>
      </c>
      <c r="D107" s="447" t="s">
        <v>432</v>
      </c>
      <c r="E107" s="448"/>
      <c r="F107" s="191">
        <v>4</v>
      </c>
      <c r="G107" s="236" t="s">
        <v>388</v>
      </c>
      <c r="H107" s="192">
        <v>2.66</v>
      </c>
      <c r="I107" s="236" t="s">
        <v>389</v>
      </c>
      <c r="J107" s="193">
        <f>ROUND(F107*H107,1)</f>
        <v>10.6</v>
      </c>
      <c r="K107" s="193"/>
      <c r="L107" s="194"/>
      <c r="M107" s="237">
        <f>J107</f>
        <v>10.6</v>
      </c>
      <c r="N107" s="239">
        <f>ROUND(M107,1)</f>
        <v>10.6</v>
      </c>
      <c r="O107" s="206"/>
    </row>
    <row r="108" spans="1:15" s="198" customFormat="1" ht="16.5" customHeight="1">
      <c r="A108" s="207"/>
      <c r="B108" s="191"/>
      <c r="C108" s="222" t="s">
        <v>402</v>
      </c>
      <c r="D108" s="447" t="s">
        <v>433</v>
      </c>
      <c r="E108" s="448"/>
      <c r="F108" s="191">
        <v>1</v>
      </c>
      <c r="G108" s="236" t="s">
        <v>388</v>
      </c>
      <c r="H108" s="192">
        <v>0.6</v>
      </c>
      <c r="I108" s="236" t="s">
        <v>389</v>
      </c>
      <c r="J108" s="193">
        <f t="shared" ref="J108:J114" si="13">ROUND(F108*H108,1)</f>
        <v>0.6</v>
      </c>
      <c r="K108" s="193"/>
      <c r="L108" s="194"/>
      <c r="M108" s="237">
        <f t="shared" ref="M108:M114" si="14">J108</f>
        <v>0.6</v>
      </c>
      <c r="N108" s="239">
        <f t="shared" ref="N108:N114" si="15">ROUND(M108,1)</f>
        <v>0.6</v>
      </c>
      <c r="O108" s="206"/>
    </row>
    <row r="109" spans="1:15" s="198" customFormat="1" ht="16.5" customHeight="1">
      <c r="A109" s="207"/>
      <c r="B109" s="191"/>
      <c r="C109" s="222" t="s">
        <v>406</v>
      </c>
      <c r="D109" s="447" t="s">
        <v>433</v>
      </c>
      <c r="E109" s="448"/>
      <c r="F109" s="191">
        <v>8</v>
      </c>
      <c r="G109" s="236" t="s">
        <v>388</v>
      </c>
      <c r="H109" s="192">
        <v>0.6</v>
      </c>
      <c r="I109" s="236" t="s">
        <v>389</v>
      </c>
      <c r="J109" s="193">
        <f t="shared" si="13"/>
        <v>4.8</v>
      </c>
      <c r="K109" s="193"/>
      <c r="L109" s="194"/>
      <c r="M109" s="237">
        <f t="shared" si="14"/>
        <v>4.8</v>
      </c>
      <c r="N109" s="239">
        <f t="shared" si="15"/>
        <v>4.8</v>
      </c>
      <c r="O109" s="206"/>
    </row>
    <row r="110" spans="1:15" s="198" customFormat="1" ht="16.5" customHeight="1">
      <c r="A110" s="207"/>
      <c r="B110" s="191"/>
      <c r="C110" s="222" t="s">
        <v>409</v>
      </c>
      <c r="D110" s="447" t="s">
        <v>434</v>
      </c>
      <c r="E110" s="448"/>
      <c r="F110" s="191">
        <v>2</v>
      </c>
      <c r="G110" s="236" t="s">
        <v>388</v>
      </c>
      <c r="H110" s="192">
        <v>0.84</v>
      </c>
      <c r="I110" s="236" t="s">
        <v>389</v>
      </c>
      <c r="J110" s="193">
        <f t="shared" si="13"/>
        <v>1.7</v>
      </c>
      <c r="K110" s="193"/>
      <c r="L110" s="194"/>
      <c r="M110" s="237">
        <f t="shared" si="14"/>
        <v>1.7</v>
      </c>
      <c r="N110" s="239">
        <f t="shared" si="15"/>
        <v>1.7</v>
      </c>
      <c r="O110" s="206"/>
    </row>
    <row r="111" spans="1:15" s="198" customFormat="1" ht="16.5" customHeight="1">
      <c r="A111" s="207"/>
      <c r="B111" s="191"/>
      <c r="C111" s="241" t="s">
        <v>412</v>
      </c>
      <c r="D111" s="453" t="s">
        <v>435</v>
      </c>
      <c r="E111" s="454"/>
      <c r="F111" s="191">
        <v>2</v>
      </c>
      <c r="G111" s="236" t="s">
        <v>388</v>
      </c>
      <c r="H111" s="192">
        <v>1.04</v>
      </c>
      <c r="I111" s="236" t="s">
        <v>389</v>
      </c>
      <c r="J111" s="193">
        <f t="shared" si="13"/>
        <v>2.1</v>
      </c>
      <c r="K111" s="193"/>
      <c r="L111" s="194"/>
      <c r="M111" s="237">
        <f t="shared" si="14"/>
        <v>2.1</v>
      </c>
      <c r="N111" s="239">
        <f t="shared" si="15"/>
        <v>2.1</v>
      </c>
      <c r="O111" s="206"/>
    </row>
    <row r="112" spans="1:15" s="198" customFormat="1" ht="16.5" customHeight="1">
      <c r="A112" s="207"/>
      <c r="B112" s="191"/>
      <c r="C112" s="222" t="s">
        <v>415</v>
      </c>
      <c r="D112" s="447" t="s">
        <v>436</v>
      </c>
      <c r="E112" s="448"/>
      <c r="F112" s="191">
        <v>1</v>
      </c>
      <c r="G112" s="236" t="s">
        <v>388</v>
      </c>
      <c r="H112" s="192">
        <v>1.2</v>
      </c>
      <c r="I112" s="236" t="s">
        <v>389</v>
      </c>
      <c r="J112" s="193">
        <f t="shared" si="13"/>
        <v>1.2</v>
      </c>
      <c r="K112" s="193"/>
      <c r="L112" s="194"/>
      <c r="M112" s="237">
        <f t="shared" si="14"/>
        <v>1.2</v>
      </c>
      <c r="N112" s="239">
        <f t="shared" si="15"/>
        <v>1.2</v>
      </c>
      <c r="O112" s="206"/>
    </row>
    <row r="113" spans="1:15" s="198" customFormat="1" ht="16.5" customHeight="1">
      <c r="A113" s="207"/>
      <c r="B113" s="191"/>
      <c r="C113" s="222" t="s">
        <v>418</v>
      </c>
      <c r="D113" s="447" t="s">
        <v>437</v>
      </c>
      <c r="E113" s="448"/>
      <c r="F113" s="191">
        <v>3</v>
      </c>
      <c r="G113" s="236" t="s">
        <v>388</v>
      </c>
      <c r="H113" s="192">
        <v>1.28</v>
      </c>
      <c r="I113" s="236" t="s">
        <v>389</v>
      </c>
      <c r="J113" s="193">
        <f t="shared" si="13"/>
        <v>3.8</v>
      </c>
      <c r="K113" s="193"/>
      <c r="L113" s="194"/>
      <c r="M113" s="237">
        <f t="shared" si="14"/>
        <v>3.8</v>
      </c>
      <c r="N113" s="239">
        <f t="shared" si="15"/>
        <v>3.8</v>
      </c>
      <c r="O113" s="206"/>
    </row>
    <row r="114" spans="1:15" s="198" customFormat="1" ht="16.5" customHeight="1">
      <c r="A114" s="207"/>
      <c r="B114" s="191"/>
      <c r="C114" s="222" t="s">
        <v>420</v>
      </c>
      <c r="D114" s="447" t="s">
        <v>437</v>
      </c>
      <c r="E114" s="448"/>
      <c r="F114" s="191">
        <v>1</v>
      </c>
      <c r="G114" s="236" t="s">
        <v>388</v>
      </c>
      <c r="H114" s="192">
        <v>1.28</v>
      </c>
      <c r="I114" s="236" t="s">
        <v>389</v>
      </c>
      <c r="J114" s="193">
        <f t="shared" si="13"/>
        <v>1.3</v>
      </c>
      <c r="K114" s="193"/>
      <c r="L114" s="194"/>
      <c r="M114" s="237">
        <f t="shared" si="14"/>
        <v>1.3</v>
      </c>
      <c r="N114" s="239">
        <f t="shared" si="15"/>
        <v>1.3</v>
      </c>
      <c r="O114" s="206"/>
    </row>
    <row r="115" spans="1:15" s="198" customFormat="1" ht="16.5" customHeight="1">
      <c r="A115" s="207"/>
      <c r="B115" s="191"/>
      <c r="C115" s="222"/>
      <c r="D115" s="193"/>
      <c r="E115" s="240"/>
      <c r="F115" s="191"/>
      <c r="G115" s="192"/>
      <c r="H115" s="192"/>
      <c r="I115" s="192"/>
      <c r="J115" s="193"/>
      <c r="K115" s="193"/>
      <c r="L115" s="194"/>
      <c r="M115" s="204"/>
      <c r="N115" s="242">
        <f>SUM(N104:N114)</f>
        <v>50</v>
      </c>
      <c r="O115" s="206"/>
    </row>
    <row r="116" spans="1:15" s="198" customFormat="1" ht="16.5" customHeight="1">
      <c r="A116" s="207"/>
      <c r="B116" s="191"/>
      <c r="C116" s="222"/>
      <c r="D116" s="193"/>
      <c r="E116" s="201"/>
      <c r="F116" s="191"/>
      <c r="G116" s="192"/>
      <c r="H116" s="192"/>
      <c r="I116" s="192"/>
      <c r="J116" s="193"/>
      <c r="K116" s="193"/>
      <c r="L116" s="194">
        <f t="shared" si="10"/>
        <v>0</v>
      </c>
      <c r="M116" s="204">
        <f t="shared" si="11"/>
        <v>0</v>
      </c>
      <c r="N116" s="205">
        <f t="shared" si="12"/>
        <v>0</v>
      </c>
      <c r="O116" s="206"/>
    </row>
    <row r="117" spans="1:15" s="198" customFormat="1" ht="16.5" customHeight="1">
      <c r="A117" s="207"/>
      <c r="B117" s="191"/>
      <c r="C117" s="222"/>
      <c r="D117" s="193"/>
      <c r="E117" s="201"/>
      <c r="F117" s="191"/>
      <c r="G117" s="192"/>
      <c r="H117" s="192"/>
      <c r="I117" s="192"/>
      <c r="J117" s="193"/>
      <c r="K117" s="193"/>
      <c r="L117" s="194">
        <f t="shared" si="10"/>
        <v>0</v>
      </c>
      <c r="M117" s="204">
        <f t="shared" si="11"/>
        <v>0</v>
      </c>
      <c r="N117" s="205">
        <f t="shared" si="12"/>
        <v>0</v>
      </c>
      <c r="O117" s="206"/>
    </row>
    <row r="118" spans="1:15" s="198" customFormat="1" ht="16.5" customHeight="1">
      <c r="A118" s="207"/>
      <c r="B118" s="191"/>
      <c r="C118" s="222"/>
      <c r="D118" s="193"/>
      <c r="E118" s="201"/>
      <c r="F118" s="191"/>
      <c r="G118" s="192"/>
      <c r="H118" s="192"/>
      <c r="I118" s="192"/>
      <c r="J118" s="193"/>
      <c r="K118" s="193"/>
      <c r="L118" s="194">
        <f t="shared" si="10"/>
        <v>0</v>
      </c>
      <c r="M118" s="204">
        <f t="shared" si="11"/>
        <v>0</v>
      </c>
      <c r="N118" s="205">
        <f t="shared" si="12"/>
        <v>0</v>
      </c>
      <c r="O118" s="206"/>
    </row>
    <row r="119" spans="1:15" s="198" customFormat="1" ht="16.5" customHeight="1">
      <c r="A119" s="208"/>
      <c r="B119" s="209"/>
      <c r="C119" s="223"/>
      <c r="D119" s="210"/>
      <c r="E119" s="211"/>
      <c r="F119" s="209"/>
      <c r="G119" s="212"/>
      <c r="H119" s="212"/>
      <c r="I119" s="212"/>
      <c r="J119" s="210"/>
      <c r="K119" s="210"/>
      <c r="L119" s="213">
        <f>SUM(F119:K119)</f>
        <v>0</v>
      </c>
      <c r="M119" s="214">
        <f t="shared" si="11"/>
        <v>0</v>
      </c>
      <c r="N119" s="215">
        <f t="shared" si="12"/>
        <v>0</v>
      </c>
      <c r="O119" s="216"/>
    </row>
  </sheetData>
  <mergeCells count="81">
    <mergeCell ref="D27:E27"/>
    <mergeCell ref="D28:E28"/>
    <mergeCell ref="D20:E20"/>
    <mergeCell ref="D21:E21"/>
    <mergeCell ref="D22:E22"/>
    <mergeCell ref="D23:E23"/>
    <mergeCell ref="D26:E26"/>
    <mergeCell ref="D15:E15"/>
    <mergeCell ref="D16:E16"/>
    <mergeCell ref="D17:E17"/>
    <mergeCell ref="D18:E18"/>
    <mergeCell ref="D19:E19"/>
    <mergeCell ref="D10:E10"/>
    <mergeCell ref="D12:E12"/>
    <mergeCell ref="D11:E11"/>
    <mergeCell ref="D13:E13"/>
    <mergeCell ref="D14:E14"/>
    <mergeCell ref="A1:B1"/>
    <mergeCell ref="A2:B3"/>
    <mergeCell ref="D2:E3"/>
    <mergeCell ref="F2:J2"/>
    <mergeCell ref="L2:L3"/>
    <mergeCell ref="D6:E6"/>
    <mergeCell ref="D7:E7"/>
    <mergeCell ref="D8:E8"/>
    <mergeCell ref="D9:E9"/>
    <mergeCell ref="O2:O3"/>
    <mergeCell ref="M2:M3"/>
    <mergeCell ref="D29:E29"/>
    <mergeCell ref="D30:E30"/>
    <mergeCell ref="D31:E31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63:E63"/>
    <mergeCell ref="D64:E64"/>
    <mergeCell ref="D65:E65"/>
    <mergeCell ref="D67:E67"/>
    <mergeCell ref="D68:E68"/>
    <mergeCell ref="D69:E69"/>
    <mergeCell ref="D71:E71"/>
    <mergeCell ref="D72:E72"/>
    <mergeCell ref="D73:E73"/>
    <mergeCell ref="D75:E75"/>
    <mergeCell ref="D76:E76"/>
    <mergeCell ref="D77:E77"/>
    <mergeCell ref="D80:E80"/>
    <mergeCell ref="D83:E83"/>
    <mergeCell ref="D86:E86"/>
    <mergeCell ref="D108:E108"/>
    <mergeCell ref="D111:E111"/>
    <mergeCell ref="D114:E114"/>
    <mergeCell ref="D109:E109"/>
    <mergeCell ref="D110:E110"/>
    <mergeCell ref="D112:E112"/>
    <mergeCell ref="D113:E113"/>
    <mergeCell ref="D89:E89"/>
    <mergeCell ref="D98:E98"/>
    <mergeCell ref="D102:E102"/>
    <mergeCell ref="D106:E106"/>
    <mergeCell ref="D107:E107"/>
    <mergeCell ref="D104:E104"/>
    <mergeCell ref="D105:E105"/>
    <mergeCell ref="D99:E99"/>
    <mergeCell ref="D100:E100"/>
    <mergeCell ref="D101:E101"/>
    <mergeCell ref="D103:E103"/>
    <mergeCell ref="D91:E91"/>
    <mergeCell ref="D92:E92"/>
    <mergeCell ref="D93:E93"/>
    <mergeCell ref="D95:E95"/>
    <mergeCell ref="D96:E96"/>
  </mergeCells>
  <phoneticPr fontId="3"/>
  <printOptions horizontalCentered="1" verticalCentered="1"/>
  <pageMargins left="0.39370078740157483" right="0.39370078740157483" top="0.70866141732283461" bottom="0.19685039370078741" header="0" footer="0.11811023622047244"/>
  <pageSetup paperSize="9" orientation="landscape" horizontalDpi="300" verticalDpi="300" r:id="rId1"/>
  <headerFooter alignWithMargins="0">
    <oddHeader xml:space="preserve">&amp;R&amp;"ＭＳ 明朝,標準"  </oddHeader>
  </headerFooter>
  <rowBreaks count="3" manualBreakCount="3">
    <brk id="32" max="14" man="1"/>
    <brk id="61" max="14" man="1"/>
    <brk id="90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2:AC100"/>
  <sheetViews>
    <sheetView showGridLines="0" showZeros="0" view="pageBreakPreview" zoomScaleNormal="100" zoomScaleSheetLayoutView="75" workbookViewId="0">
      <pane xSplit="7" ySplit="4" topLeftCell="H5" activePane="bottomRight" state="frozen"/>
      <selection activeCell="E5" sqref="E5"/>
      <selection pane="topRight" activeCell="E5" sqref="E5"/>
      <selection pane="bottomLeft" activeCell="E5" sqref="E5"/>
      <selection pane="bottomRight" activeCell="N87" sqref="N87"/>
    </sheetView>
  </sheetViews>
  <sheetFormatPr defaultRowHeight="15.95" customHeight="1"/>
  <cols>
    <col min="1" max="2" width="1.5" style="56" customWidth="1"/>
    <col min="3" max="3" width="16.5" style="57" customWidth="1"/>
    <col min="4" max="4" width="9.75" style="57" customWidth="1"/>
    <col min="5" max="5" width="5.125" style="17" bestFit="1" customWidth="1"/>
    <col min="6" max="7" width="3.625" style="17" customWidth="1"/>
    <col min="8" max="17" width="4.625" style="17" customWidth="1"/>
    <col min="18" max="19" width="5.5" style="17" customWidth="1"/>
    <col min="20" max="20" width="4.25" style="17" customWidth="1"/>
    <col min="21" max="21" width="4.25" style="17" bestFit="1" customWidth="1"/>
    <col min="22" max="22" width="4.625" style="17" customWidth="1"/>
    <col min="23" max="23" width="8" style="58" bestFit="1" customWidth="1"/>
    <col min="24" max="24" width="4.625" style="17" customWidth="1"/>
    <col min="25" max="25" width="7.75" style="58" customWidth="1"/>
    <col min="26" max="26" width="4.625" style="17" customWidth="1"/>
    <col min="27" max="27" width="7.75" style="58" customWidth="1"/>
    <col min="28" max="28" width="4.625" style="17" customWidth="1"/>
    <col min="29" max="29" width="7.75" style="17" customWidth="1"/>
    <col min="30" max="256" width="8.75" style="17"/>
    <col min="257" max="258" width="1.5" style="17" customWidth="1"/>
    <col min="259" max="259" width="16.5" style="17" customWidth="1"/>
    <col min="260" max="260" width="9.75" style="17" customWidth="1"/>
    <col min="261" max="261" width="5.125" style="17" bestFit="1" customWidth="1"/>
    <col min="262" max="263" width="3.625" style="17" customWidth="1"/>
    <col min="264" max="273" width="4.625" style="17" customWidth="1"/>
    <col min="274" max="275" width="5.5" style="17" customWidth="1"/>
    <col min="276" max="276" width="4.25" style="17" customWidth="1"/>
    <col min="277" max="277" width="4.25" style="17" bestFit="1" customWidth="1"/>
    <col min="278" max="278" width="4.625" style="17" customWidth="1"/>
    <col min="279" max="279" width="8" style="17" bestFit="1" customWidth="1"/>
    <col min="280" max="280" width="4.625" style="17" customWidth="1"/>
    <col min="281" max="281" width="7.75" style="17" customWidth="1"/>
    <col min="282" max="282" width="4.625" style="17" customWidth="1"/>
    <col min="283" max="283" width="7.75" style="17" customWidth="1"/>
    <col min="284" max="284" width="4.625" style="17" customWidth="1"/>
    <col min="285" max="285" width="7.75" style="17" customWidth="1"/>
    <col min="286" max="512" width="8.75" style="17"/>
    <col min="513" max="514" width="1.5" style="17" customWidth="1"/>
    <col min="515" max="515" width="16.5" style="17" customWidth="1"/>
    <col min="516" max="516" width="9.75" style="17" customWidth="1"/>
    <col min="517" max="517" width="5.125" style="17" bestFit="1" customWidth="1"/>
    <col min="518" max="519" width="3.625" style="17" customWidth="1"/>
    <col min="520" max="529" width="4.625" style="17" customWidth="1"/>
    <col min="530" max="531" width="5.5" style="17" customWidth="1"/>
    <col min="532" max="532" width="4.25" style="17" customWidth="1"/>
    <col min="533" max="533" width="4.25" style="17" bestFit="1" customWidth="1"/>
    <col min="534" max="534" width="4.625" style="17" customWidth="1"/>
    <col min="535" max="535" width="8" style="17" bestFit="1" customWidth="1"/>
    <col min="536" max="536" width="4.625" style="17" customWidth="1"/>
    <col min="537" max="537" width="7.75" style="17" customWidth="1"/>
    <col min="538" max="538" width="4.625" style="17" customWidth="1"/>
    <col min="539" max="539" width="7.75" style="17" customWidth="1"/>
    <col min="540" max="540" width="4.625" style="17" customWidth="1"/>
    <col min="541" max="541" width="7.75" style="17" customWidth="1"/>
    <col min="542" max="768" width="8.75" style="17"/>
    <col min="769" max="770" width="1.5" style="17" customWidth="1"/>
    <col min="771" max="771" width="16.5" style="17" customWidth="1"/>
    <col min="772" max="772" width="9.75" style="17" customWidth="1"/>
    <col min="773" max="773" width="5.125" style="17" bestFit="1" customWidth="1"/>
    <col min="774" max="775" width="3.625" style="17" customWidth="1"/>
    <col min="776" max="785" width="4.625" style="17" customWidth="1"/>
    <col min="786" max="787" width="5.5" style="17" customWidth="1"/>
    <col min="788" max="788" width="4.25" style="17" customWidth="1"/>
    <col min="789" max="789" width="4.25" style="17" bestFit="1" customWidth="1"/>
    <col min="790" max="790" width="4.625" style="17" customWidth="1"/>
    <col min="791" max="791" width="8" style="17" bestFit="1" customWidth="1"/>
    <col min="792" max="792" width="4.625" style="17" customWidth="1"/>
    <col min="793" max="793" width="7.75" style="17" customWidth="1"/>
    <col min="794" max="794" width="4.625" style="17" customWidth="1"/>
    <col min="795" max="795" width="7.75" style="17" customWidth="1"/>
    <col min="796" max="796" width="4.625" style="17" customWidth="1"/>
    <col min="797" max="797" width="7.75" style="17" customWidth="1"/>
    <col min="798" max="1024" width="8.75" style="17"/>
    <col min="1025" max="1026" width="1.5" style="17" customWidth="1"/>
    <col min="1027" max="1027" width="16.5" style="17" customWidth="1"/>
    <col min="1028" max="1028" width="9.75" style="17" customWidth="1"/>
    <col min="1029" max="1029" width="5.125" style="17" bestFit="1" customWidth="1"/>
    <col min="1030" max="1031" width="3.625" style="17" customWidth="1"/>
    <col min="1032" max="1041" width="4.625" style="17" customWidth="1"/>
    <col min="1042" max="1043" width="5.5" style="17" customWidth="1"/>
    <col min="1044" max="1044" width="4.25" style="17" customWidth="1"/>
    <col min="1045" max="1045" width="4.25" style="17" bestFit="1" customWidth="1"/>
    <col min="1046" max="1046" width="4.625" style="17" customWidth="1"/>
    <col min="1047" max="1047" width="8" style="17" bestFit="1" customWidth="1"/>
    <col min="1048" max="1048" width="4.625" style="17" customWidth="1"/>
    <col min="1049" max="1049" width="7.75" style="17" customWidth="1"/>
    <col min="1050" max="1050" width="4.625" style="17" customWidth="1"/>
    <col min="1051" max="1051" width="7.75" style="17" customWidth="1"/>
    <col min="1052" max="1052" width="4.625" style="17" customWidth="1"/>
    <col min="1053" max="1053" width="7.75" style="17" customWidth="1"/>
    <col min="1054" max="1280" width="8.75" style="17"/>
    <col min="1281" max="1282" width="1.5" style="17" customWidth="1"/>
    <col min="1283" max="1283" width="16.5" style="17" customWidth="1"/>
    <col min="1284" max="1284" width="9.75" style="17" customWidth="1"/>
    <col min="1285" max="1285" width="5.125" style="17" bestFit="1" customWidth="1"/>
    <col min="1286" max="1287" width="3.625" style="17" customWidth="1"/>
    <col min="1288" max="1297" width="4.625" style="17" customWidth="1"/>
    <col min="1298" max="1299" width="5.5" style="17" customWidth="1"/>
    <col min="1300" max="1300" width="4.25" style="17" customWidth="1"/>
    <col min="1301" max="1301" width="4.25" style="17" bestFit="1" customWidth="1"/>
    <col min="1302" max="1302" width="4.625" style="17" customWidth="1"/>
    <col min="1303" max="1303" width="8" style="17" bestFit="1" customWidth="1"/>
    <col min="1304" max="1304" width="4.625" style="17" customWidth="1"/>
    <col min="1305" max="1305" width="7.75" style="17" customWidth="1"/>
    <col min="1306" max="1306" width="4.625" style="17" customWidth="1"/>
    <col min="1307" max="1307" width="7.75" style="17" customWidth="1"/>
    <col min="1308" max="1308" width="4.625" style="17" customWidth="1"/>
    <col min="1309" max="1309" width="7.75" style="17" customWidth="1"/>
    <col min="1310" max="1536" width="8.75" style="17"/>
    <col min="1537" max="1538" width="1.5" style="17" customWidth="1"/>
    <col min="1539" max="1539" width="16.5" style="17" customWidth="1"/>
    <col min="1540" max="1540" width="9.75" style="17" customWidth="1"/>
    <col min="1541" max="1541" width="5.125" style="17" bestFit="1" customWidth="1"/>
    <col min="1542" max="1543" width="3.625" style="17" customWidth="1"/>
    <col min="1544" max="1553" width="4.625" style="17" customWidth="1"/>
    <col min="1554" max="1555" width="5.5" style="17" customWidth="1"/>
    <col min="1556" max="1556" width="4.25" style="17" customWidth="1"/>
    <col min="1557" max="1557" width="4.25" style="17" bestFit="1" customWidth="1"/>
    <col min="1558" max="1558" width="4.625" style="17" customWidth="1"/>
    <col min="1559" max="1559" width="8" style="17" bestFit="1" customWidth="1"/>
    <col min="1560" max="1560" width="4.625" style="17" customWidth="1"/>
    <col min="1561" max="1561" width="7.75" style="17" customWidth="1"/>
    <col min="1562" max="1562" width="4.625" style="17" customWidth="1"/>
    <col min="1563" max="1563" width="7.75" style="17" customWidth="1"/>
    <col min="1564" max="1564" width="4.625" style="17" customWidth="1"/>
    <col min="1565" max="1565" width="7.75" style="17" customWidth="1"/>
    <col min="1566" max="1792" width="8.75" style="17"/>
    <col min="1793" max="1794" width="1.5" style="17" customWidth="1"/>
    <col min="1795" max="1795" width="16.5" style="17" customWidth="1"/>
    <col min="1796" max="1796" width="9.75" style="17" customWidth="1"/>
    <col min="1797" max="1797" width="5.125" style="17" bestFit="1" customWidth="1"/>
    <col min="1798" max="1799" width="3.625" style="17" customWidth="1"/>
    <col min="1800" max="1809" width="4.625" style="17" customWidth="1"/>
    <col min="1810" max="1811" width="5.5" style="17" customWidth="1"/>
    <col min="1812" max="1812" width="4.25" style="17" customWidth="1"/>
    <col min="1813" max="1813" width="4.25" style="17" bestFit="1" customWidth="1"/>
    <col min="1814" max="1814" width="4.625" style="17" customWidth="1"/>
    <col min="1815" max="1815" width="8" style="17" bestFit="1" customWidth="1"/>
    <col min="1816" max="1816" width="4.625" style="17" customWidth="1"/>
    <col min="1817" max="1817" width="7.75" style="17" customWidth="1"/>
    <col min="1818" max="1818" width="4.625" style="17" customWidth="1"/>
    <col min="1819" max="1819" width="7.75" style="17" customWidth="1"/>
    <col min="1820" max="1820" width="4.625" style="17" customWidth="1"/>
    <col min="1821" max="1821" width="7.75" style="17" customWidth="1"/>
    <col min="1822" max="2048" width="8.75" style="17"/>
    <col min="2049" max="2050" width="1.5" style="17" customWidth="1"/>
    <col min="2051" max="2051" width="16.5" style="17" customWidth="1"/>
    <col min="2052" max="2052" width="9.75" style="17" customWidth="1"/>
    <col min="2053" max="2053" width="5.125" style="17" bestFit="1" customWidth="1"/>
    <col min="2054" max="2055" width="3.625" style="17" customWidth="1"/>
    <col min="2056" max="2065" width="4.625" style="17" customWidth="1"/>
    <col min="2066" max="2067" width="5.5" style="17" customWidth="1"/>
    <col min="2068" max="2068" width="4.25" style="17" customWidth="1"/>
    <col min="2069" max="2069" width="4.25" style="17" bestFit="1" customWidth="1"/>
    <col min="2070" max="2070" width="4.625" style="17" customWidth="1"/>
    <col min="2071" max="2071" width="8" style="17" bestFit="1" customWidth="1"/>
    <col min="2072" max="2072" width="4.625" style="17" customWidth="1"/>
    <col min="2073" max="2073" width="7.75" style="17" customWidth="1"/>
    <col min="2074" max="2074" width="4.625" style="17" customWidth="1"/>
    <col min="2075" max="2075" width="7.75" style="17" customWidth="1"/>
    <col min="2076" max="2076" width="4.625" style="17" customWidth="1"/>
    <col min="2077" max="2077" width="7.75" style="17" customWidth="1"/>
    <col min="2078" max="2304" width="8.75" style="17"/>
    <col min="2305" max="2306" width="1.5" style="17" customWidth="1"/>
    <col min="2307" max="2307" width="16.5" style="17" customWidth="1"/>
    <col min="2308" max="2308" width="9.75" style="17" customWidth="1"/>
    <col min="2309" max="2309" width="5.125" style="17" bestFit="1" customWidth="1"/>
    <col min="2310" max="2311" width="3.625" style="17" customWidth="1"/>
    <col min="2312" max="2321" width="4.625" style="17" customWidth="1"/>
    <col min="2322" max="2323" width="5.5" style="17" customWidth="1"/>
    <col min="2324" max="2324" width="4.25" style="17" customWidth="1"/>
    <col min="2325" max="2325" width="4.25" style="17" bestFit="1" customWidth="1"/>
    <col min="2326" max="2326" width="4.625" style="17" customWidth="1"/>
    <col min="2327" max="2327" width="8" style="17" bestFit="1" customWidth="1"/>
    <col min="2328" max="2328" width="4.625" style="17" customWidth="1"/>
    <col min="2329" max="2329" width="7.75" style="17" customWidth="1"/>
    <col min="2330" max="2330" width="4.625" style="17" customWidth="1"/>
    <col min="2331" max="2331" width="7.75" style="17" customWidth="1"/>
    <col min="2332" max="2332" width="4.625" style="17" customWidth="1"/>
    <col min="2333" max="2333" width="7.75" style="17" customWidth="1"/>
    <col min="2334" max="2560" width="8.75" style="17"/>
    <col min="2561" max="2562" width="1.5" style="17" customWidth="1"/>
    <col min="2563" max="2563" width="16.5" style="17" customWidth="1"/>
    <col min="2564" max="2564" width="9.75" style="17" customWidth="1"/>
    <col min="2565" max="2565" width="5.125" style="17" bestFit="1" customWidth="1"/>
    <col min="2566" max="2567" width="3.625" style="17" customWidth="1"/>
    <col min="2568" max="2577" width="4.625" style="17" customWidth="1"/>
    <col min="2578" max="2579" width="5.5" style="17" customWidth="1"/>
    <col min="2580" max="2580" width="4.25" style="17" customWidth="1"/>
    <col min="2581" max="2581" width="4.25" style="17" bestFit="1" customWidth="1"/>
    <col min="2582" max="2582" width="4.625" style="17" customWidth="1"/>
    <col min="2583" max="2583" width="8" style="17" bestFit="1" customWidth="1"/>
    <col min="2584" max="2584" width="4.625" style="17" customWidth="1"/>
    <col min="2585" max="2585" width="7.75" style="17" customWidth="1"/>
    <col min="2586" max="2586" width="4.625" style="17" customWidth="1"/>
    <col min="2587" max="2587" width="7.75" style="17" customWidth="1"/>
    <col min="2588" max="2588" width="4.625" style="17" customWidth="1"/>
    <col min="2589" max="2589" width="7.75" style="17" customWidth="1"/>
    <col min="2590" max="2816" width="8.75" style="17"/>
    <col min="2817" max="2818" width="1.5" style="17" customWidth="1"/>
    <col min="2819" max="2819" width="16.5" style="17" customWidth="1"/>
    <col min="2820" max="2820" width="9.75" style="17" customWidth="1"/>
    <col min="2821" max="2821" width="5.125" style="17" bestFit="1" customWidth="1"/>
    <col min="2822" max="2823" width="3.625" style="17" customWidth="1"/>
    <col min="2824" max="2833" width="4.625" style="17" customWidth="1"/>
    <col min="2834" max="2835" width="5.5" style="17" customWidth="1"/>
    <col min="2836" max="2836" width="4.25" style="17" customWidth="1"/>
    <col min="2837" max="2837" width="4.25" style="17" bestFit="1" customWidth="1"/>
    <col min="2838" max="2838" width="4.625" style="17" customWidth="1"/>
    <col min="2839" max="2839" width="8" style="17" bestFit="1" customWidth="1"/>
    <col min="2840" max="2840" width="4.625" style="17" customWidth="1"/>
    <col min="2841" max="2841" width="7.75" style="17" customWidth="1"/>
    <col min="2842" max="2842" width="4.625" style="17" customWidth="1"/>
    <col min="2843" max="2843" width="7.75" style="17" customWidth="1"/>
    <col min="2844" max="2844" width="4.625" style="17" customWidth="1"/>
    <col min="2845" max="2845" width="7.75" style="17" customWidth="1"/>
    <col min="2846" max="3072" width="8.75" style="17"/>
    <col min="3073" max="3074" width="1.5" style="17" customWidth="1"/>
    <col min="3075" max="3075" width="16.5" style="17" customWidth="1"/>
    <col min="3076" max="3076" width="9.75" style="17" customWidth="1"/>
    <col min="3077" max="3077" width="5.125" style="17" bestFit="1" customWidth="1"/>
    <col min="3078" max="3079" width="3.625" style="17" customWidth="1"/>
    <col min="3080" max="3089" width="4.625" style="17" customWidth="1"/>
    <col min="3090" max="3091" width="5.5" style="17" customWidth="1"/>
    <col min="3092" max="3092" width="4.25" style="17" customWidth="1"/>
    <col min="3093" max="3093" width="4.25" style="17" bestFit="1" customWidth="1"/>
    <col min="3094" max="3094" width="4.625" style="17" customWidth="1"/>
    <col min="3095" max="3095" width="8" style="17" bestFit="1" customWidth="1"/>
    <col min="3096" max="3096" width="4.625" style="17" customWidth="1"/>
    <col min="3097" max="3097" width="7.75" style="17" customWidth="1"/>
    <col min="3098" max="3098" width="4.625" style="17" customWidth="1"/>
    <col min="3099" max="3099" width="7.75" style="17" customWidth="1"/>
    <col min="3100" max="3100" width="4.625" style="17" customWidth="1"/>
    <col min="3101" max="3101" width="7.75" style="17" customWidth="1"/>
    <col min="3102" max="3328" width="8.75" style="17"/>
    <col min="3329" max="3330" width="1.5" style="17" customWidth="1"/>
    <col min="3331" max="3331" width="16.5" style="17" customWidth="1"/>
    <col min="3332" max="3332" width="9.75" style="17" customWidth="1"/>
    <col min="3333" max="3333" width="5.125" style="17" bestFit="1" customWidth="1"/>
    <col min="3334" max="3335" width="3.625" style="17" customWidth="1"/>
    <col min="3336" max="3345" width="4.625" style="17" customWidth="1"/>
    <col min="3346" max="3347" width="5.5" style="17" customWidth="1"/>
    <col min="3348" max="3348" width="4.25" style="17" customWidth="1"/>
    <col min="3349" max="3349" width="4.25" style="17" bestFit="1" customWidth="1"/>
    <col min="3350" max="3350" width="4.625" style="17" customWidth="1"/>
    <col min="3351" max="3351" width="8" style="17" bestFit="1" customWidth="1"/>
    <col min="3352" max="3352" width="4.625" style="17" customWidth="1"/>
    <col min="3353" max="3353" width="7.75" style="17" customWidth="1"/>
    <col min="3354" max="3354" width="4.625" style="17" customWidth="1"/>
    <col min="3355" max="3355" width="7.75" style="17" customWidth="1"/>
    <col min="3356" max="3356" width="4.625" style="17" customWidth="1"/>
    <col min="3357" max="3357" width="7.75" style="17" customWidth="1"/>
    <col min="3358" max="3584" width="8.75" style="17"/>
    <col min="3585" max="3586" width="1.5" style="17" customWidth="1"/>
    <col min="3587" max="3587" width="16.5" style="17" customWidth="1"/>
    <col min="3588" max="3588" width="9.75" style="17" customWidth="1"/>
    <col min="3589" max="3589" width="5.125" style="17" bestFit="1" customWidth="1"/>
    <col min="3590" max="3591" width="3.625" style="17" customWidth="1"/>
    <col min="3592" max="3601" width="4.625" style="17" customWidth="1"/>
    <col min="3602" max="3603" width="5.5" style="17" customWidth="1"/>
    <col min="3604" max="3604" width="4.25" style="17" customWidth="1"/>
    <col min="3605" max="3605" width="4.25" style="17" bestFit="1" customWidth="1"/>
    <col min="3606" max="3606" width="4.625" style="17" customWidth="1"/>
    <col min="3607" max="3607" width="8" style="17" bestFit="1" customWidth="1"/>
    <col min="3608" max="3608" width="4.625" style="17" customWidth="1"/>
    <col min="3609" max="3609" width="7.75" style="17" customWidth="1"/>
    <col min="3610" max="3610" width="4.625" style="17" customWidth="1"/>
    <col min="3611" max="3611" width="7.75" style="17" customWidth="1"/>
    <col min="3612" max="3612" width="4.625" style="17" customWidth="1"/>
    <col min="3613" max="3613" width="7.75" style="17" customWidth="1"/>
    <col min="3614" max="3840" width="8.75" style="17"/>
    <col min="3841" max="3842" width="1.5" style="17" customWidth="1"/>
    <col min="3843" max="3843" width="16.5" style="17" customWidth="1"/>
    <col min="3844" max="3844" width="9.75" style="17" customWidth="1"/>
    <col min="3845" max="3845" width="5.125" style="17" bestFit="1" customWidth="1"/>
    <col min="3846" max="3847" width="3.625" style="17" customWidth="1"/>
    <col min="3848" max="3857" width="4.625" style="17" customWidth="1"/>
    <col min="3858" max="3859" width="5.5" style="17" customWidth="1"/>
    <col min="3860" max="3860" width="4.25" style="17" customWidth="1"/>
    <col min="3861" max="3861" width="4.25" style="17" bestFit="1" customWidth="1"/>
    <col min="3862" max="3862" width="4.625" style="17" customWidth="1"/>
    <col min="3863" max="3863" width="8" style="17" bestFit="1" customWidth="1"/>
    <col min="3864" max="3864" width="4.625" style="17" customWidth="1"/>
    <col min="3865" max="3865" width="7.75" style="17" customWidth="1"/>
    <col min="3866" max="3866" width="4.625" style="17" customWidth="1"/>
    <col min="3867" max="3867" width="7.75" style="17" customWidth="1"/>
    <col min="3868" max="3868" width="4.625" style="17" customWidth="1"/>
    <col min="3869" max="3869" width="7.75" style="17" customWidth="1"/>
    <col min="3870" max="4096" width="8.75" style="17"/>
    <col min="4097" max="4098" width="1.5" style="17" customWidth="1"/>
    <col min="4099" max="4099" width="16.5" style="17" customWidth="1"/>
    <col min="4100" max="4100" width="9.75" style="17" customWidth="1"/>
    <col min="4101" max="4101" width="5.125" style="17" bestFit="1" customWidth="1"/>
    <col min="4102" max="4103" width="3.625" style="17" customWidth="1"/>
    <col min="4104" max="4113" width="4.625" style="17" customWidth="1"/>
    <col min="4114" max="4115" width="5.5" style="17" customWidth="1"/>
    <col min="4116" max="4116" width="4.25" style="17" customWidth="1"/>
    <col min="4117" max="4117" width="4.25" style="17" bestFit="1" customWidth="1"/>
    <col min="4118" max="4118" width="4.625" style="17" customWidth="1"/>
    <col min="4119" max="4119" width="8" style="17" bestFit="1" customWidth="1"/>
    <col min="4120" max="4120" width="4.625" style="17" customWidth="1"/>
    <col min="4121" max="4121" width="7.75" style="17" customWidth="1"/>
    <col min="4122" max="4122" width="4.625" style="17" customWidth="1"/>
    <col min="4123" max="4123" width="7.75" style="17" customWidth="1"/>
    <col min="4124" max="4124" width="4.625" style="17" customWidth="1"/>
    <col min="4125" max="4125" width="7.75" style="17" customWidth="1"/>
    <col min="4126" max="4352" width="8.75" style="17"/>
    <col min="4353" max="4354" width="1.5" style="17" customWidth="1"/>
    <col min="4355" max="4355" width="16.5" style="17" customWidth="1"/>
    <col min="4356" max="4356" width="9.75" style="17" customWidth="1"/>
    <col min="4357" max="4357" width="5.125" style="17" bestFit="1" customWidth="1"/>
    <col min="4358" max="4359" width="3.625" style="17" customWidth="1"/>
    <col min="4360" max="4369" width="4.625" style="17" customWidth="1"/>
    <col min="4370" max="4371" width="5.5" style="17" customWidth="1"/>
    <col min="4372" max="4372" width="4.25" style="17" customWidth="1"/>
    <col min="4373" max="4373" width="4.25" style="17" bestFit="1" customWidth="1"/>
    <col min="4374" max="4374" width="4.625" style="17" customWidth="1"/>
    <col min="4375" max="4375" width="8" style="17" bestFit="1" customWidth="1"/>
    <col min="4376" max="4376" width="4.625" style="17" customWidth="1"/>
    <col min="4377" max="4377" width="7.75" style="17" customWidth="1"/>
    <col min="4378" max="4378" width="4.625" style="17" customWidth="1"/>
    <col min="4379" max="4379" width="7.75" style="17" customWidth="1"/>
    <col min="4380" max="4380" width="4.625" style="17" customWidth="1"/>
    <col min="4381" max="4381" width="7.75" style="17" customWidth="1"/>
    <col min="4382" max="4608" width="8.75" style="17"/>
    <col min="4609" max="4610" width="1.5" style="17" customWidth="1"/>
    <col min="4611" max="4611" width="16.5" style="17" customWidth="1"/>
    <col min="4612" max="4612" width="9.75" style="17" customWidth="1"/>
    <col min="4613" max="4613" width="5.125" style="17" bestFit="1" customWidth="1"/>
    <col min="4614" max="4615" width="3.625" style="17" customWidth="1"/>
    <col min="4616" max="4625" width="4.625" style="17" customWidth="1"/>
    <col min="4626" max="4627" width="5.5" style="17" customWidth="1"/>
    <col min="4628" max="4628" width="4.25" style="17" customWidth="1"/>
    <col min="4629" max="4629" width="4.25" style="17" bestFit="1" customWidth="1"/>
    <col min="4630" max="4630" width="4.625" style="17" customWidth="1"/>
    <col min="4631" max="4631" width="8" style="17" bestFit="1" customWidth="1"/>
    <col min="4632" max="4632" width="4.625" style="17" customWidth="1"/>
    <col min="4633" max="4633" width="7.75" style="17" customWidth="1"/>
    <col min="4634" max="4634" width="4.625" style="17" customWidth="1"/>
    <col min="4635" max="4635" width="7.75" style="17" customWidth="1"/>
    <col min="4636" max="4636" width="4.625" style="17" customWidth="1"/>
    <col min="4637" max="4637" width="7.75" style="17" customWidth="1"/>
    <col min="4638" max="4864" width="8.75" style="17"/>
    <col min="4865" max="4866" width="1.5" style="17" customWidth="1"/>
    <col min="4867" max="4867" width="16.5" style="17" customWidth="1"/>
    <col min="4868" max="4868" width="9.75" style="17" customWidth="1"/>
    <col min="4869" max="4869" width="5.125" style="17" bestFit="1" customWidth="1"/>
    <col min="4870" max="4871" width="3.625" style="17" customWidth="1"/>
    <col min="4872" max="4881" width="4.625" style="17" customWidth="1"/>
    <col min="4882" max="4883" width="5.5" style="17" customWidth="1"/>
    <col min="4884" max="4884" width="4.25" style="17" customWidth="1"/>
    <col min="4885" max="4885" width="4.25" style="17" bestFit="1" customWidth="1"/>
    <col min="4886" max="4886" width="4.625" style="17" customWidth="1"/>
    <col min="4887" max="4887" width="8" style="17" bestFit="1" customWidth="1"/>
    <col min="4888" max="4888" width="4.625" style="17" customWidth="1"/>
    <col min="4889" max="4889" width="7.75" style="17" customWidth="1"/>
    <col min="4890" max="4890" width="4.625" style="17" customWidth="1"/>
    <col min="4891" max="4891" width="7.75" style="17" customWidth="1"/>
    <col min="4892" max="4892" width="4.625" style="17" customWidth="1"/>
    <col min="4893" max="4893" width="7.75" style="17" customWidth="1"/>
    <col min="4894" max="5120" width="8.75" style="17"/>
    <col min="5121" max="5122" width="1.5" style="17" customWidth="1"/>
    <col min="5123" max="5123" width="16.5" style="17" customWidth="1"/>
    <col min="5124" max="5124" width="9.75" style="17" customWidth="1"/>
    <col min="5125" max="5125" width="5.125" style="17" bestFit="1" customWidth="1"/>
    <col min="5126" max="5127" width="3.625" style="17" customWidth="1"/>
    <col min="5128" max="5137" width="4.625" style="17" customWidth="1"/>
    <col min="5138" max="5139" width="5.5" style="17" customWidth="1"/>
    <col min="5140" max="5140" width="4.25" style="17" customWidth="1"/>
    <col min="5141" max="5141" width="4.25" style="17" bestFit="1" customWidth="1"/>
    <col min="5142" max="5142" width="4.625" style="17" customWidth="1"/>
    <col min="5143" max="5143" width="8" style="17" bestFit="1" customWidth="1"/>
    <col min="5144" max="5144" width="4.625" style="17" customWidth="1"/>
    <col min="5145" max="5145" width="7.75" style="17" customWidth="1"/>
    <col min="5146" max="5146" width="4.625" style="17" customWidth="1"/>
    <col min="5147" max="5147" width="7.75" style="17" customWidth="1"/>
    <col min="5148" max="5148" width="4.625" style="17" customWidth="1"/>
    <col min="5149" max="5149" width="7.75" style="17" customWidth="1"/>
    <col min="5150" max="5376" width="8.75" style="17"/>
    <col min="5377" max="5378" width="1.5" style="17" customWidth="1"/>
    <col min="5379" max="5379" width="16.5" style="17" customWidth="1"/>
    <col min="5380" max="5380" width="9.75" style="17" customWidth="1"/>
    <col min="5381" max="5381" width="5.125" style="17" bestFit="1" customWidth="1"/>
    <col min="5382" max="5383" width="3.625" style="17" customWidth="1"/>
    <col min="5384" max="5393" width="4.625" style="17" customWidth="1"/>
    <col min="5394" max="5395" width="5.5" style="17" customWidth="1"/>
    <col min="5396" max="5396" width="4.25" style="17" customWidth="1"/>
    <col min="5397" max="5397" width="4.25" style="17" bestFit="1" customWidth="1"/>
    <col min="5398" max="5398" width="4.625" style="17" customWidth="1"/>
    <col min="5399" max="5399" width="8" style="17" bestFit="1" customWidth="1"/>
    <col min="5400" max="5400" width="4.625" style="17" customWidth="1"/>
    <col min="5401" max="5401" width="7.75" style="17" customWidth="1"/>
    <col min="5402" max="5402" width="4.625" style="17" customWidth="1"/>
    <col min="5403" max="5403" width="7.75" style="17" customWidth="1"/>
    <col min="5404" max="5404" width="4.625" style="17" customWidth="1"/>
    <col min="5405" max="5405" width="7.75" style="17" customWidth="1"/>
    <col min="5406" max="5632" width="8.75" style="17"/>
    <col min="5633" max="5634" width="1.5" style="17" customWidth="1"/>
    <col min="5635" max="5635" width="16.5" style="17" customWidth="1"/>
    <col min="5636" max="5636" width="9.75" style="17" customWidth="1"/>
    <col min="5637" max="5637" width="5.125" style="17" bestFit="1" customWidth="1"/>
    <col min="5638" max="5639" width="3.625" style="17" customWidth="1"/>
    <col min="5640" max="5649" width="4.625" style="17" customWidth="1"/>
    <col min="5650" max="5651" width="5.5" style="17" customWidth="1"/>
    <col min="5652" max="5652" width="4.25" style="17" customWidth="1"/>
    <col min="5653" max="5653" width="4.25" style="17" bestFit="1" customWidth="1"/>
    <col min="5654" max="5654" width="4.625" style="17" customWidth="1"/>
    <col min="5655" max="5655" width="8" style="17" bestFit="1" customWidth="1"/>
    <col min="5656" max="5656" width="4.625" style="17" customWidth="1"/>
    <col min="5657" max="5657" width="7.75" style="17" customWidth="1"/>
    <col min="5658" max="5658" width="4.625" style="17" customWidth="1"/>
    <col min="5659" max="5659" width="7.75" style="17" customWidth="1"/>
    <col min="5660" max="5660" width="4.625" style="17" customWidth="1"/>
    <col min="5661" max="5661" width="7.75" style="17" customWidth="1"/>
    <col min="5662" max="5888" width="8.75" style="17"/>
    <col min="5889" max="5890" width="1.5" style="17" customWidth="1"/>
    <col min="5891" max="5891" width="16.5" style="17" customWidth="1"/>
    <col min="5892" max="5892" width="9.75" style="17" customWidth="1"/>
    <col min="5893" max="5893" width="5.125" style="17" bestFit="1" customWidth="1"/>
    <col min="5894" max="5895" width="3.625" style="17" customWidth="1"/>
    <col min="5896" max="5905" width="4.625" style="17" customWidth="1"/>
    <col min="5906" max="5907" width="5.5" style="17" customWidth="1"/>
    <col min="5908" max="5908" width="4.25" style="17" customWidth="1"/>
    <col min="5909" max="5909" width="4.25" style="17" bestFit="1" customWidth="1"/>
    <col min="5910" max="5910" width="4.625" style="17" customWidth="1"/>
    <col min="5911" max="5911" width="8" style="17" bestFit="1" customWidth="1"/>
    <col min="5912" max="5912" width="4.625" style="17" customWidth="1"/>
    <col min="5913" max="5913" width="7.75" style="17" customWidth="1"/>
    <col min="5914" max="5914" width="4.625" style="17" customWidth="1"/>
    <col min="5915" max="5915" width="7.75" style="17" customWidth="1"/>
    <col min="5916" max="5916" width="4.625" style="17" customWidth="1"/>
    <col min="5917" max="5917" width="7.75" style="17" customWidth="1"/>
    <col min="5918" max="6144" width="8.75" style="17"/>
    <col min="6145" max="6146" width="1.5" style="17" customWidth="1"/>
    <col min="6147" max="6147" width="16.5" style="17" customWidth="1"/>
    <col min="6148" max="6148" width="9.75" style="17" customWidth="1"/>
    <col min="6149" max="6149" width="5.125" style="17" bestFit="1" customWidth="1"/>
    <col min="6150" max="6151" width="3.625" style="17" customWidth="1"/>
    <col min="6152" max="6161" width="4.625" style="17" customWidth="1"/>
    <col min="6162" max="6163" width="5.5" style="17" customWidth="1"/>
    <col min="6164" max="6164" width="4.25" style="17" customWidth="1"/>
    <col min="6165" max="6165" width="4.25" style="17" bestFit="1" customWidth="1"/>
    <col min="6166" max="6166" width="4.625" style="17" customWidth="1"/>
    <col min="6167" max="6167" width="8" style="17" bestFit="1" customWidth="1"/>
    <col min="6168" max="6168" width="4.625" style="17" customWidth="1"/>
    <col min="6169" max="6169" width="7.75" style="17" customWidth="1"/>
    <col min="6170" max="6170" width="4.625" style="17" customWidth="1"/>
    <col min="6171" max="6171" width="7.75" style="17" customWidth="1"/>
    <col min="6172" max="6172" width="4.625" style="17" customWidth="1"/>
    <col min="6173" max="6173" width="7.75" style="17" customWidth="1"/>
    <col min="6174" max="6400" width="8.75" style="17"/>
    <col min="6401" max="6402" width="1.5" style="17" customWidth="1"/>
    <col min="6403" max="6403" width="16.5" style="17" customWidth="1"/>
    <col min="6404" max="6404" width="9.75" style="17" customWidth="1"/>
    <col min="6405" max="6405" width="5.125" style="17" bestFit="1" customWidth="1"/>
    <col min="6406" max="6407" width="3.625" style="17" customWidth="1"/>
    <col min="6408" max="6417" width="4.625" style="17" customWidth="1"/>
    <col min="6418" max="6419" width="5.5" style="17" customWidth="1"/>
    <col min="6420" max="6420" width="4.25" style="17" customWidth="1"/>
    <col min="6421" max="6421" width="4.25" style="17" bestFit="1" customWidth="1"/>
    <col min="6422" max="6422" width="4.625" style="17" customWidth="1"/>
    <col min="6423" max="6423" width="8" style="17" bestFit="1" customWidth="1"/>
    <col min="6424" max="6424" width="4.625" style="17" customWidth="1"/>
    <col min="6425" max="6425" width="7.75" style="17" customWidth="1"/>
    <col min="6426" max="6426" width="4.625" style="17" customWidth="1"/>
    <col min="6427" max="6427" width="7.75" style="17" customWidth="1"/>
    <col min="6428" max="6428" width="4.625" style="17" customWidth="1"/>
    <col min="6429" max="6429" width="7.75" style="17" customWidth="1"/>
    <col min="6430" max="6656" width="8.75" style="17"/>
    <col min="6657" max="6658" width="1.5" style="17" customWidth="1"/>
    <col min="6659" max="6659" width="16.5" style="17" customWidth="1"/>
    <col min="6660" max="6660" width="9.75" style="17" customWidth="1"/>
    <col min="6661" max="6661" width="5.125" style="17" bestFit="1" customWidth="1"/>
    <col min="6662" max="6663" width="3.625" style="17" customWidth="1"/>
    <col min="6664" max="6673" width="4.625" style="17" customWidth="1"/>
    <col min="6674" max="6675" width="5.5" style="17" customWidth="1"/>
    <col min="6676" max="6676" width="4.25" style="17" customWidth="1"/>
    <col min="6677" max="6677" width="4.25" style="17" bestFit="1" customWidth="1"/>
    <col min="6678" max="6678" width="4.625" style="17" customWidth="1"/>
    <col min="6679" max="6679" width="8" style="17" bestFit="1" customWidth="1"/>
    <col min="6680" max="6680" width="4.625" style="17" customWidth="1"/>
    <col min="6681" max="6681" width="7.75" style="17" customWidth="1"/>
    <col min="6682" max="6682" width="4.625" style="17" customWidth="1"/>
    <col min="6683" max="6683" width="7.75" style="17" customWidth="1"/>
    <col min="6684" max="6684" width="4.625" style="17" customWidth="1"/>
    <col min="6685" max="6685" width="7.75" style="17" customWidth="1"/>
    <col min="6686" max="6912" width="8.75" style="17"/>
    <col min="6913" max="6914" width="1.5" style="17" customWidth="1"/>
    <col min="6915" max="6915" width="16.5" style="17" customWidth="1"/>
    <col min="6916" max="6916" width="9.75" style="17" customWidth="1"/>
    <col min="6917" max="6917" width="5.125" style="17" bestFit="1" customWidth="1"/>
    <col min="6918" max="6919" width="3.625" style="17" customWidth="1"/>
    <col min="6920" max="6929" width="4.625" style="17" customWidth="1"/>
    <col min="6930" max="6931" width="5.5" style="17" customWidth="1"/>
    <col min="6932" max="6932" width="4.25" style="17" customWidth="1"/>
    <col min="6933" max="6933" width="4.25" style="17" bestFit="1" customWidth="1"/>
    <col min="6934" max="6934" width="4.625" style="17" customWidth="1"/>
    <col min="6935" max="6935" width="8" style="17" bestFit="1" customWidth="1"/>
    <col min="6936" max="6936" width="4.625" style="17" customWidth="1"/>
    <col min="6937" max="6937" width="7.75" style="17" customWidth="1"/>
    <col min="6938" max="6938" width="4.625" style="17" customWidth="1"/>
    <col min="6939" max="6939" width="7.75" style="17" customWidth="1"/>
    <col min="6940" max="6940" width="4.625" style="17" customWidth="1"/>
    <col min="6941" max="6941" width="7.75" style="17" customWidth="1"/>
    <col min="6942" max="7168" width="8.75" style="17"/>
    <col min="7169" max="7170" width="1.5" style="17" customWidth="1"/>
    <col min="7171" max="7171" width="16.5" style="17" customWidth="1"/>
    <col min="7172" max="7172" width="9.75" style="17" customWidth="1"/>
    <col min="7173" max="7173" width="5.125" style="17" bestFit="1" customWidth="1"/>
    <col min="7174" max="7175" width="3.625" style="17" customWidth="1"/>
    <col min="7176" max="7185" width="4.625" style="17" customWidth="1"/>
    <col min="7186" max="7187" width="5.5" style="17" customWidth="1"/>
    <col min="7188" max="7188" width="4.25" style="17" customWidth="1"/>
    <col min="7189" max="7189" width="4.25" style="17" bestFit="1" customWidth="1"/>
    <col min="7190" max="7190" width="4.625" style="17" customWidth="1"/>
    <col min="7191" max="7191" width="8" style="17" bestFit="1" customWidth="1"/>
    <col min="7192" max="7192" width="4.625" style="17" customWidth="1"/>
    <col min="7193" max="7193" width="7.75" style="17" customWidth="1"/>
    <col min="7194" max="7194" width="4.625" style="17" customWidth="1"/>
    <col min="7195" max="7195" width="7.75" style="17" customWidth="1"/>
    <col min="7196" max="7196" width="4.625" style="17" customWidth="1"/>
    <col min="7197" max="7197" width="7.75" style="17" customWidth="1"/>
    <col min="7198" max="7424" width="8.75" style="17"/>
    <col min="7425" max="7426" width="1.5" style="17" customWidth="1"/>
    <col min="7427" max="7427" width="16.5" style="17" customWidth="1"/>
    <col min="7428" max="7428" width="9.75" style="17" customWidth="1"/>
    <col min="7429" max="7429" width="5.125" style="17" bestFit="1" customWidth="1"/>
    <col min="7430" max="7431" width="3.625" style="17" customWidth="1"/>
    <col min="7432" max="7441" width="4.625" style="17" customWidth="1"/>
    <col min="7442" max="7443" width="5.5" style="17" customWidth="1"/>
    <col min="7444" max="7444" width="4.25" style="17" customWidth="1"/>
    <col min="7445" max="7445" width="4.25" style="17" bestFit="1" customWidth="1"/>
    <col min="7446" max="7446" width="4.625" style="17" customWidth="1"/>
    <col min="7447" max="7447" width="8" style="17" bestFit="1" customWidth="1"/>
    <col min="7448" max="7448" width="4.625" style="17" customWidth="1"/>
    <col min="7449" max="7449" width="7.75" style="17" customWidth="1"/>
    <col min="7450" max="7450" width="4.625" style="17" customWidth="1"/>
    <col min="7451" max="7451" width="7.75" style="17" customWidth="1"/>
    <col min="7452" max="7452" width="4.625" style="17" customWidth="1"/>
    <col min="7453" max="7453" width="7.75" style="17" customWidth="1"/>
    <col min="7454" max="7680" width="8.75" style="17"/>
    <col min="7681" max="7682" width="1.5" style="17" customWidth="1"/>
    <col min="7683" max="7683" width="16.5" style="17" customWidth="1"/>
    <col min="7684" max="7684" width="9.75" style="17" customWidth="1"/>
    <col min="7685" max="7685" width="5.125" style="17" bestFit="1" customWidth="1"/>
    <col min="7686" max="7687" width="3.625" style="17" customWidth="1"/>
    <col min="7688" max="7697" width="4.625" style="17" customWidth="1"/>
    <col min="7698" max="7699" width="5.5" style="17" customWidth="1"/>
    <col min="7700" max="7700" width="4.25" style="17" customWidth="1"/>
    <col min="7701" max="7701" width="4.25" style="17" bestFit="1" customWidth="1"/>
    <col min="7702" max="7702" width="4.625" style="17" customWidth="1"/>
    <col min="7703" max="7703" width="8" style="17" bestFit="1" customWidth="1"/>
    <col min="7704" max="7704" width="4.625" style="17" customWidth="1"/>
    <col min="7705" max="7705" width="7.75" style="17" customWidth="1"/>
    <col min="7706" max="7706" width="4.625" style="17" customWidth="1"/>
    <col min="7707" max="7707" width="7.75" style="17" customWidth="1"/>
    <col min="7708" max="7708" width="4.625" style="17" customWidth="1"/>
    <col min="7709" max="7709" width="7.75" style="17" customWidth="1"/>
    <col min="7710" max="7936" width="8.75" style="17"/>
    <col min="7937" max="7938" width="1.5" style="17" customWidth="1"/>
    <col min="7939" max="7939" width="16.5" style="17" customWidth="1"/>
    <col min="7940" max="7940" width="9.75" style="17" customWidth="1"/>
    <col min="7941" max="7941" width="5.125" style="17" bestFit="1" customWidth="1"/>
    <col min="7942" max="7943" width="3.625" style="17" customWidth="1"/>
    <col min="7944" max="7953" width="4.625" style="17" customWidth="1"/>
    <col min="7954" max="7955" width="5.5" style="17" customWidth="1"/>
    <col min="7956" max="7956" width="4.25" style="17" customWidth="1"/>
    <col min="7957" max="7957" width="4.25" style="17" bestFit="1" customWidth="1"/>
    <col min="7958" max="7958" width="4.625" style="17" customWidth="1"/>
    <col min="7959" max="7959" width="8" style="17" bestFit="1" customWidth="1"/>
    <col min="7960" max="7960" width="4.625" style="17" customWidth="1"/>
    <col min="7961" max="7961" width="7.75" style="17" customWidth="1"/>
    <col min="7962" max="7962" width="4.625" style="17" customWidth="1"/>
    <col min="7963" max="7963" width="7.75" style="17" customWidth="1"/>
    <col min="7964" max="7964" width="4.625" style="17" customWidth="1"/>
    <col min="7965" max="7965" width="7.75" style="17" customWidth="1"/>
    <col min="7966" max="8192" width="8.75" style="17"/>
    <col min="8193" max="8194" width="1.5" style="17" customWidth="1"/>
    <col min="8195" max="8195" width="16.5" style="17" customWidth="1"/>
    <col min="8196" max="8196" width="9.75" style="17" customWidth="1"/>
    <col min="8197" max="8197" width="5.125" style="17" bestFit="1" customWidth="1"/>
    <col min="8198" max="8199" width="3.625" style="17" customWidth="1"/>
    <col min="8200" max="8209" width="4.625" style="17" customWidth="1"/>
    <col min="8210" max="8211" width="5.5" style="17" customWidth="1"/>
    <col min="8212" max="8212" width="4.25" style="17" customWidth="1"/>
    <col min="8213" max="8213" width="4.25" style="17" bestFit="1" customWidth="1"/>
    <col min="8214" max="8214" width="4.625" style="17" customWidth="1"/>
    <col min="8215" max="8215" width="8" style="17" bestFit="1" customWidth="1"/>
    <col min="8216" max="8216" width="4.625" style="17" customWidth="1"/>
    <col min="8217" max="8217" width="7.75" style="17" customWidth="1"/>
    <col min="8218" max="8218" width="4.625" style="17" customWidth="1"/>
    <col min="8219" max="8219" width="7.75" style="17" customWidth="1"/>
    <col min="8220" max="8220" width="4.625" style="17" customWidth="1"/>
    <col min="8221" max="8221" width="7.75" style="17" customWidth="1"/>
    <col min="8222" max="8448" width="8.75" style="17"/>
    <col min="8449" max="8450" width="1.5" style="17" customWidth="1"/>
    <col min="8451" max="8451" width="16.5" style="17" customWidth="1"/>
    <col min="8452" max="8452" width="9.75" style="17" customWidth="1"/>
    <col min="8453" max="8453" width="5.125" style="17" bestFit="1" customWidth="1"/>
    <col min="8454" max="8455" width="3.625" style="17" customWidth="1"/>
    <col min="8456" max="8465" width="4.625" style="17" customWidth="1"/>
    <col min="8466" max="8467" width="5.5" style="17" customWidth="1"/>
    <col min="8468" max="8468" width="4.25" style="17" customWidth="1"/>
    <col min="8469" max="8469" width="4.25" style="17" bestFit="1" customWidth="1"/>
    <col min="8470" max="8470" width="4.625" style="17" customWidth="1"/>
    <col min="8471" max="8471" width="8" style="17" bestFit="1" customWidth="1"/>
    <col min="8472" max="8472" width="4.625" style="17" customWidth="1"/>
    <col min="8473" max="8473" width="7.75" style="17" customWidth="1"/>
    <col min="8474" max="8474" width="4.625" style="17" customWidth="1"/>
    <col min="8475" max="8475" width="7.75" style="17" customWidth="1"/>
    <col min="8476" max="8476" width="4.625" style="17" customWidth="1"/>
    <col min="8477" max="8477" width="7.75" style="17" customWidth="1"/>
    <col min="8478" max="8704" width="8.75" style="17"/>
    <col min="8705" max="8706" width="1.5" style="17" customWidth="1"/>
    <col min="8707" max="8707" width="16.5" style="17" customWidth="1"/>
    <col min="8708" max="8708" width="9.75" style="17" customWidth="1"/>
    <col min="8709" max="8709" width="5.125" style="17" bestFit="1" customWidth="1"/>
    <col min="8710" max="8711" width="3.625" style="17" customWidth="1"/>
    <col min="8712" max="8721" width="4.625" style="17" customWidth="1"/>
    <col min="8722" max="8723" width="5.5" style="17" customWidth="1"/>
    <col min="8724" max="8724" width="4.25" style="17" customWidth="1"/>
    <col min="8725" max="8725" width="4.25" style="17" bestFit="1" customWidth="1"/>
    <col min="8726" max="8726" width="4.625" style="17" customWidth="1"/>
    <col min="8727" max="8727" width="8" style="17" bestFit="1" customWidth="1"/>
    <col min="8728" max="8728" width="4.625" style="17" customWidth="1"/>
    <col min="8729" max="8729" width="7.75" style="17" customWidth="1"/>
    <col min="8730" max="8730" width="4.625" style="17" customWidth="1"/>
    <col min="8731" max="8731" width="7.75" style="17" customWidth="1"/>
    <col min="8732" max="8732" width="4.625" style="17" customWidth="1"/>
    <col min="8733" max="8733" width="7.75" style="17" customWidth="1"/>
    <col min="8734" max="8960" width="8.75" style="17"/>
    <col min="8961" max="8962" width="1.5" style="17" customWidth="1"/>
    <col min="8963" max="8963" width="16.5" style="17" customWidth="1"/>
    <col min="8964" max="8964" width="9.75" style="17" customWidth="1"/>
    <col min="8965" max="8965" width="5.125" style="17" bestFit="1" customWidth="1"/>
    <col min="8966" max="8967" width="3.625" style="17" customWidth="1"/>
    <col min="8968" max="8977" width="4.625" style="17" customWidth="1"/>
    <col min="8978" max="8979" width="5.5" style="17" customWidth="1"/>
    <col min="8980" max="8980" width="4.25" style="17" customWidth="1"/>
    <col min="8981" max="8981" width="4.25" style="17" bestFit="1" customWidth="1"/>
    <col min="8982" max="8982" width="4.625" style="17" customWidth="1"/>
    <col min="8983" max="8983" width="8" style="17" bestFit="1" customWidth="1"/>
    <col min="8984" max="8984" width="4.625" style="17" customWidth="1"/>
    <col min="8985" max="8985" width="7.75" style="17" customWidth="1"/>
    <col min="8986" max="8986" width="4.625" style="17" customWidth="1"/>
    <col min="8987" max="8987" width="7.75" style="17" customWidth="1"/>
    <col min="8988" max="8988" width="4.625" style="17" customWidth="1"/>
    <col min="8989" max="8989" width="7.75" style="17" customWidth="1"/>
    <col min="8990" max="9216" width="8.75" style="17"/>
    <col min="9217" max="9218" width="1.5" style="17" customWidth="1"/>
    <col min="9219" max="9219" width="16.5" style="17" customWidth="1"/>
    <col min="9220" max="9220" width="9.75" style="17" customWidth="1"/>
    <col min="9221" max="9221" width="5.125" style="17" bestFit="1" customWidth="1"/>
    <col min="9222" max="9223" width="3.625" style="17" customWidth="1"/>
    <col min="9224" max="9233" width="4.625" style="17" customWidth="1"/>
    <col min="9234" max="9235" width="5.5" style="17" customWidth="1"/>
    <col min="9236" max="9236" width="4.25" style="17" customWidth="1"/>
    <col min="9237" max="9237" width="4.25" style="17" bestFit="1" customWidth="1"/>
    <col min="9238" max="9238" width="4.625" style="17" customWidth="1"/>
    <col min="9239" max="9239" width="8" style="17" bestFit="1" customWidth="1"/>
    <col min="9240" max="9240" width="4.625" style="17" customWidth="1"/>
    <col min="9241" max="9241" width="7.75" style="17" customWidth="1"/>
    <col min="9242" max="9242" width="4.625" style="17" customWidth="1"/>
    <col min="9243" max="9243" width="7.75" style="17" customWidth="1"/>
    <col min="9244" max="9244" width="4.625" style="17" customWidth="1"/>
    <col min="9245" max="9245" width="7.75" style="17" customWidth="1"/>
    <col min="9246" max="9472" width="8.75" style="17"/>
    <col min="9473" max="9474" width="1.5" style="17" customWidth="1"/>
    <col min="9475" max="9475" width="16.5" style="17" customWidth="1"/>
    <col min="9476" max="9476" width="9.75" style="17" customWidth="1"/>
    <col min="9477" max="9477" width="5.125" style="17" bestFit="1" customWidth="1"/>
    <col min="9478" max="9479" width="3.625" style="17" customWidth="1"/>
    <col min="9480" max="9489" width="4.625" style="17" customWidth="1"/>
    <col min="9490" max="9491" width="5.5" style="17" customWidth="1"/>
    <col min="9492" max="9492" width="4.25" style="17" customWidth="1"/>
    <col min="9493" max="9493" width="4.25" style="17" bestFit="1" customWidth="1"/>
    <col min="9494" max="9494" width="4.625" style="17" customWidth="1"/>
    <col min="9495" max="9495" width="8" style="17" bestFit="1" customWidth="1"/>
    <col min="9496" max="9496" width="4.625" style="17" customWidth="1"/>
    <col min="9497" max="9497" width="7.75" style="17" customWidth="1"/>
    <col min="9498" max="9498" width="4.625" style="17" customWidth="1"/>
    <col min="9499" max="9499" width="7.75" style="17" customWidth="1"/>
    <col min="9500" max="9500" width="4.625" style="17" customWidth="1"/>
    <col min="9501" max="9501" width="7.75" style="17" customWidth="1"/>
    <col min="9502" max="9728" width="8.75" style="17"/>
    <col min="9729" max="9730" width="1.5" style="17" customWidth="1"/>
    <col min="9731" max="9731" width="16.5" style="17" customWidth="1"/>
    <col min="9732" max="9732" width="9.75" style="17" customWidth="1"/>
    <col min="9733" max="9733" width="5.125" style="17" bestFit="1" customWidth="1"/>
    <col min="9734" max="9735" width="3.625" style="17" customWidth="1"/>
    <col min="9736" max="9745" width="4.625" style="17" customWidth="1"/>
    <col min="9746" max="9747" width="5.5" style="17" customWidth="1"/>
    <col min="9748" max="9748" width="4.25" style="17" customWidth="1"/>
    <col min="9749" max="9749" width="4.25" style="17" bestFit="1" customWidth="1"/>
    <col min="9750" max="9750" width="4.625" style="17" customWidth="1"/>
    <col min="9751" max="9751" width="8" style="17" bestFit="1" customWidth="1"/>
    <col min="9752" max="9752" width="4.625" style="17" customWidth="1"/>
    <col min="9753" max="9753" width="7.75" style="17" customWidth="1"/>
    <col min="9754" max="9754" width="4.625" style="17" customWidth="1"/>
    <col min="9755" max="9755" width="7.75" style="17" customWidth="1"/>
    <col min="9756" max="9756" width="4.625" style="17" customWidth="1"/>
    <col min="9757" max="9757" width="7.75" style="17" customWidth="1"/>
    <col min="9758" max="9984" width="8.75" style="17"/>
    <col min="9985" max="9986" width="1.5" style="17" customWidth="1"/>
    <col min="9987" max="9987" width="16.5" style="17" customWidth="1"/>
    <col min="9988" max="9988" width="9.75" style="17" customWidth="1"/>
    <col min="9989" max="9989" width="5.125" style="17" bestFit="1" customWidth="1"/>
    <col min="9990" max="9991" width="3.625" style="17" customWidth="1"/>
    <col min="9992" max="10001" width="4.625" style="17" customWidth="1"/>
    <col min="10002" max="10003" width="5.5" style="17" customWidth="1"/>
    <col min="10004" max="10004" width="4.25" style="17" customWidth="1"/>
    <col min="10005" max="10005" width="4.25" style="17" bestFit="1" customWidth="1"/>
    <col min="10006" max="10006" width="4.625" style="17" customWidth="1"/>
    <col min="10007" max="10007" width="8" style="17" bestFit="1" customWidth="1"/>
    <col min="10008" max="10008" width="4.625" style="17" customWidth="1"/>
    <col min="10009" max="10009" width="7.75" style="17" customWidth="1"/>
    <col min="10010" max="10010" width="4.625" style="17" customWidth="1"/>
    <col min="10011" max="10011" width="7.75" style="17" customWidth="1"/>
    <col min="10012" max="10012" width="4.625" style="17" customWidth="1"/>
    <col min="10013" max="10013" width="7.75" style="17" customWidth="1"/>
    <col min="10014" max="10240" width="8.75" style="17"/>
    <col min="10241" max="10242" width="1.5" style="17" customWidth="1"/>
    <col min="10243" max="10243" width="16.5" style="17" customWidth="1"/>
    <col min="10244" max="10244" width="9.75" style="17" customWidth="1"/>
    <col min="10245" max="10245" width="5.125" style="17" bestFit="1" customWidth="1"/>
    <col min="10246" max="10247" width="3.625" style="17" customWidth="1"/>
    <col min="10248" max="10257" width="4.625" style="17" customWidth="1"/>
    <col min="10258" max="10259" width="5.5" style="17" customWidth="1"/>
    <col min="10260" max="10260" width="4.25" style="17" customWidth="1"/>
    <col min="10261" max="10261" width="4.25" style="17" bestFit="1" customWidth="1"/>
    <col min="10262" max="10262" width="4.625" style="17" customWidth="1"/>
    <col min="10263" max="10263" width="8" style="17" bestFit="1" customWidth="1"/>
    <col min="10264" max="10264" width="4.625" style="17" customWidth="1"/>
    <col min="10265" max="10265" width="7.75" style="17" customWidth="1"/>
    <col min="10266" max="10266" width="4.625" style="17" customWidth="1"/>
    <col min="10267" max="10267" width="7.75" style="17" customWidth="1"/>
    <col min="10268" max="10268" width="4.625" style="17" customWidth="1"/>
    <col min="10269" max="10269" width="7.75" style="17" customWidth="1"/>
    <col min="10270" max="10496" width="8.75" style="17"/>
    <col min="10497" max="10498" width="1.5" style="17" customWidth="1"/>
    <col min="10499" max="10499" width="16.5" style="17" customWidth="1"/>
    <col min="10500" max="10500" width="9.75" style="17" customWidth="1"/>
    <col min="10501" max="10501" width="5.125" style="17" bestFit="1" customWidth="1"/>
    <col min="10502" max="10503" width="3.625" style="17" customWidth="1"/>
    <col min="10504" max="10513" width="4.625" style="17" customWidth="1"/>
    <col min="10514" max="10515" width="5.5" style="17" customWidth="1"/>
    <col min="10516" max="10516" width="4.25" style="17" customWidth="1"/>
    <col min="10517" max="10517" width="4.25" style="17" bestFit="1" customWidth="1"/>
    <col min="10518" max="10518" width="4.625" style="17" customWidth="1"/>
    <col min="10519" max="10519" width="8" style="17" bestFit="1" customWidth="1"/>
    <col min="10520" max="10520" width="4.625" style="17" customWidth="1"/>
    <col min="10521" max="10521" width="7.75" style="17" customWidth="1"/>
    <col min="10522" max="10522" width="4.625" style="17" customWidth="1"/>
    <col min="10523" max="10523" width="7.75" style="17" customWidth="1"/>
    <col min="10524" max="10524" width="4.625" style="17" customWidth="1"/>
    <col min="10525" max="10525" width="7.75" style="17" customWidth="1"/>
    <col min="10526" max="10752" width="8.75" style="17"/>
    <col min="10753" max="10754" width="1.5" style="17" customWidth="1"/>
    <col min="10755" max="10755" width="16.5" style="17" customWidth="1"/>
    <col min="10756" max="10756" width="9.75" style="17" customWidth="1"/>
    <col min="10757" max="10757" width="5.125" style="17" bestFit="1" customWidth="1"/>
    <col min="10758" max="10759" width="3.625" style="17" customWidth="1"/>
    <col min="10760" max="10769" width="4.625" style="17" customWidth="1"/>
    <col min="10770" max="10771" width="5.5" style="17" customWidth="1"/>
    <col min="10772" max="10772" width="4.25" style="17" customWidth="1"/>
    <col min="10773" max="10773" width="4.25" style="17" bestFit="1" customWidth="1"/>
    <col min="10774" max="10774" width="4.625" style="17" customWidth="1"/>
    <col min="10775" max="10775" width="8" style="17" bestFit="1" customWidth="1"/>
    <col min="10776" max="10776" width="4.625" style="17" customWidth="1"/>
    <col min="10777" max="10777" width="7.75" style="17" customWidth="1"/>
    <col min="10778" max="10778" width="4.625" style="17" customWidth="1"/>
    <col min="10779" max="10779" width="7.75" style="17" customWidth="1"/>
    <col min="10780" max="10780" width="4.625" style="17" customWidth="1"/>
    <col min="10781" max="10781" width="7.75" style="17" customWidth="1"/>
    <col min="10782" max="11008" width="8.75" style="17"/>
    <col min="11009" max="11010" width="1.5" style="17" customWidth="1"/>
    <col min="11011" max="11011" width="16.5" style="17" customWidth="1"/>
    <col min="11012" max="11012" width="9.75" style="17" customWidth="1"/>
    <col min="11013" max="11013" width="5.125" style="17" bestFit="1" customWidth="1"/>
    <col min="11014" max="11015" width="3.625" style="17" customWidth="1"/>
    <col min="11016" max="11025" width="4.625" style="17" customWidth="1"/>
    <col min="11026" max="11027" width="5.5" style="17" customWidth="1"/>
    <col min="11028" max="11028" width="4.25" style="17" customWidth="1"/>
    <col min="11029" max="11029" width="4.25" style="17" bestFit="1" customWidth="1"/>
    <col min="11030" max="11030" width="4.625" style="17" customWidth="1"/>
    <col min="11031" max="11031" width="8" style="17" bestFit="1" customWidth="1"/>
    <col min="11032" max="11032" width="4.625" style="17" customWidth="1"/>
    <col min="11033" max="11033" width="7.75" style="17" customWidth="1"/>
    <col min="11034" max="11034" width="4.625" style="17" customWidth="1"/>
    <col min="11035" max="11035" width="7.75" style="17" customWidth="1"/>
    <col min="11036" max="11036" width="4.625" style="17" customWidth="1"/>
    <col min="11037" max="11037" width="7.75" style="17" customWidth="1"/>
    <col min="11038" max="11264" width="8.75" style="17"/>
    <col min="11265" max="11266" width="1.5" style="17" customWidth="1"/>
    <col min="11267" max="11267" width="16.5" style="17" customWidth="1"/>
    <col min="11268" max="11268" width="9.75" style="17" customWidth="1"/>
    <col min="11269" max="11269" width="5.125" style="17" bestFit="1" customWidth="1"/>
    <col min="11270" max="11271" width="3.625" style="17" customWidth="1"/>
    <col min="11272" max="11281" width="4.625" style="17" customWidth="1"/>
    <col min="11282" max="11283" width="5.5" style="17" customWidth="1"/>
    <col min="11284" max="11284" width="4.25" style="17" customWidth="1"/>
    <col min="11285" max="11285" width="4.25" style="17" bestFit="1" customWidth="1"/>
    <col min="11286" max="11286" width="4.625" style="17" customWidth="1"/>
    <col min="11287" max="11287" width="8" style="17" bestFit="1" customWidth="1"/>
    <col min="11288" max="11288" width="4.625" style="17" customWidth="1"/>
    <col min="11289" max="11289" width="7.75" style="17" customWidth="1"/>
    <col min="11290" max="11290" width="4.625" style="17" customWidth="1"/>
    <col min="11291" max="11291" width="7.75" style="17" customWidth="1"/>
    <col min="11292" max="11292" width="4.625" style="17" customWidth="1"/>
    <col min="11293" max="11293" width="7.75" style="17" customWidth="1"/>
    <col min="11294" max="11520" width="8.75" style="17"/>
    <col min="11521" max="11522" width="1.5" style="17" customWidth="1"/>
    <col min="11523" max="11523" width="16.5" style="17" customWidth="1"/>
    <col min="11524" max="11524" width="9.75" style="17" customWidth="1"/>
    <col min="11525" max="11525" width="5.125" style="17" bestFit="1" customWidth="1"/>
    <col min="11526" max="11527" width="3.625" style="17" customWidth="1"/>
    <col min="11528" max="11537" width="4.625" style="17" customWidth="1"/>
    <col min="11538" max="11539" width="5.5" style="17" customWidth="1"/>
    <col min="11540" max="11540" width="4.25" style="17" customWidth="1"/>
    <col min="11541" max="11541" width="4.25" style="17" bestFit="1" customWidth="1"/>
    <col min="11542" max="11542" width="4.625" style="17" customWidth="1"/>
    <col min="11543" max="11543" width="8" style="17" bestFit="1" customWidth="1"/>
    <col min="11544" max="11544" width="4.625" style="17" customWidth="1"/>
    <col min="11545" max="11545" width="7.75" style="17" customWidth="1"/>
    <col min="11546" max="11546" width="4.625" style="17" customWidth="1"/>
    <col min="11547" max="11547" width="7.75" style="17" customWidth="1"/>
    <col min="11548" max="11548" width="4.625" style="17" customWidth="1"/>
    <col min="11549" max="11549" width="7.75" style="17" customWidth="1"/>
    <col min="11550" max="11776" width="8.75" style="17"/>
    <col min="11777" max="11778" width="1.5" style="17" customWidth="1"/>
    <col min="11779" max="11779" width="16.5" style="17" customWidth="1"/>
    <col min="11780" max="11780" width="9.75" style="17" customWidth="1"/>
    <col min="11781" max="11781" width="5.125" style="17" bestFit="1" customWidth="1"/>
    <col min="11782" max="11783" width="3.625" style="17" customWidth="1"/>
    <col min="11784" max="11793" width="4.625" style="17" customWidth="1"/>
    <col min="11794" max="11795" width="5.5" style="17" customWidth="1"/>
    <col min="11796" max="11796" width="4.25" style="17" customWidth="1"/>
    <col min="11797" max="11797" width="4.25" style="17" bestFit="1" customWidth="1"/>
    <col min="11798" max="11798" width="4.625" style="17" customWidth="1"/>
    <col min="11799" max="11799" width="8" style="17" bestFit="1" customWidth="1"/>
    <col min="11800" max="11800" width="4.625" style="17" customWidth="1"/>
    <col min="11801" max="11801" width="7.75" style="17" customWidth="1"/>
    <col min="11802" max="11802" width="4.625" style="17" customWidth="1"/>
    <col min="11803" max="11803" width="7.75" style="17" customWidth="1"/>
    <col min="11804" max="11804" width="4.625" style="17" customWidth="1"/>
    <col min="11805" max="11805" width="7.75" style="17" customWidth="1"/>
    <col min="11806" max="12032" width="8.75" style="17"/>
    <col min="12033" max="12034" width="1.5" style="17" customWidth="1"/>
    <col min="12035" max="12035" width="16.5" style="17" customWidth="1"/>
    <col min="12036" max="12036" width="9.75" style="17" customWidth="1"/>
    <col min="12037" max="12037" width="5.125" style="17" bestFit="1" customWidth="1"/>
    <col min="12038" max="12039" width="3.625" style="17" customWidth="1"/>
    <col min="12040" max="12049" width="4.625" style="17" customWidth="1"/>
    <col min="12050" max="12051" width="5.5" style="17" customWidth="1"/>
    <col min="12052" max="12052" width="4.25" style="17" customWidth="1"/>
    <col min="12053" max="12053" width="4.25" style="17" bestFit="1" customWidth="1"/>
    <col min="12054" max="12054" width="4.625" style="17" customWidth="1"/>
    <col min="12055" max="12055" width="8" style="17" bestFit="1" customWidth="1"/>
    <col min="12056" max="12056" width="4.625" style="17" customWidth="1"/>
    <col min="12057" max="12057" width="7.75" style="17" customWidth="1"/>
    <col min="12058" max="12058" width="4.625" style="17" customWidth="1"/>
    <col min="12059" max="12059" width="7.75" style="17" customWidth="1"/>
    <col min="12060" max="12060" width="4.625" style="17" customWidth="1"/>
    <col min="12061" max="12061" width="7.75" style="17" customWidth="1"/>
    <col min="12062" max="12288" width="8.75" style="17"/>
    <col min="12289" max="12290" width="1.5" style="17" customWidth="1"/>
    <col min="12291" max="12291" width="16.5" style="17" customWidth="1"/>
    <col min="12292" max="12292" width="9.75" style="17" customWidth="1"/>
    <col min="12293" max="12293" width="5.125" style="17" bestFit="1" customWidth="1"/>
    <col min="12294" max="12295" width="3.625" style="17" customWidth="1"/>
    <col min="12296" max="12305" width="4.625" style="17" customWidth="1"/>
    <col min="12306" max="12307" width="5.5" style="17" customWidth="1"/>
    <col min="12308" max="12308" width="4.25" style="17" customWidth="1"/>
    <col min="12309" max="12309" width="4.25" style="17" bestFit="1" customWidth="1"/>
    <col min="12310" max="12310" width="4.625" style="17" customWidth="1"/>
    <col min="12311" max="12311" width="8" style="17" bestFit="1" customWidth="1"/>
    <col min="12312" max="12312" width="4.625" style="17" customWidth="1"/>
    <col min="12313" max="12313" width="7.75" style="17" customWidth="1"/>
    <col min="12314" max="12314" width="4.625" style="17" customWidth="1"/>
    <col min="12315" max="12315" width="7.75" style="17" customWidth="1"/>
    <col min="12316" max="12316" width="4.625" style="17" customWidth="1"/>
    <col min="12317" max="12317" width="7.75" style="17" customWidth="1"/>
    <col min="12318" max="12544" width="8.75" style="17"/>
    <col min="12545" max="12546" width="1.5" style="17" customWidth="1"/>
    <col min="12547" max="12547" width="16.5" style="17" customWidth="1"/>
    <col min="12548" max="12548" width="9.75" style="17" customWidth="1"/>
    <col min="12549" max="12549" width="5.125" style="17" bestFit="1" customWidth="1"/>
    <col min="12550" max="12551" width="3.625" style="17" customWidth="1"/>
    <col min="12552" max="12561" width="4.625" style="17" customWidth="1"/>
    <col min="12562" max="12563" width="5.5" style="17" customWidth="1"/>
    <col min="12564" max="12564" width="4.25" style="17" customWidth="1"/>
    <col min="12565" max="12565" width="4.25" style="17" bestFit="1" customWidth="1"/>
    <col min="12566" max="12566" width="4.625" style="17" customWidth="1"/>
    <col min="12567" max="12567" width="8" style="17" bestFit="1" customWidth="1"/>
    <col min="12568" max="12568" width="4.625" style="17" customWidth="1"/>
    <col min="12569" max="12569" width="7.75" style="17" customWidth="1"/>
    <col min="12570" max="12570" width="4.625" style="17" customWidth="1"/>
    <col min="12571" max="12571" width="7.75" style="17" customWidth="1"/>
    <col min="12572" max="12572" width="4.625" style="17" customWidth="1"/>
    <col min="12573" max="12573" width="7.75" style="17" customWidth="1"/>
    <col min="12574" max="12800" width="8.75" style="17"/>
    <col min="12801" max="12802" width="1.5" style="17" customWidth="1"/>
    <col min="12803" max="12803" width="16.5" style="17" customWidth="1"/>
    <col min="12804" max="12804" width="9.75" style="17" customWidth="1"/>
    <col min="12805" max="12805" width="5.125" style="17" bestFit="1" customWidth="1"/>
    <col min="12806" max="12807" width="3.625" style="17" customWidth="1"/>
    <col min="12808" max="12817" width="4.625" style="17" customWidth="1"/>
    <col min="12818" max="12819" width="5.5" style="17" customWidth="1"/>
    <col min="12820" max="12820" width="4.25" style="17" customWidth="1"/>
    <col min="12821" max="12821" width="4.25" style="17" bestFit="1" customWidth="1"/>
    <col min="12822" max="12822" width="4.625" style="17" customWidth="1"/>
    <col min="12823" max="12823" width="8" style="17" bestFit="1" customWidth="1"/>
    <col min="12824" max="12824" width="4.625" style="17" customWidth="1"/>
    <col min="12825" max="12825" width="7.75" style="17" customWidth="1"/>
    <col min="12826" max="12826" width="4.625" style="17" customWidth="1"/>
    <col min="12827" max="12827" width="7.75" style="17" customWidth="1"/>
    <col min="12828" max="12828" width="4.625" style="17" customWidth="1"/>
    <col min="12829" max="12829" width="7.75" style="17" customWidth="1"/>
    <col min="12830" max="13056" width="8.75" style="17"/>
    <col min="13057" max="13058" width="1.5" style="17" customWidth="1"/>
    <col min="13059" max="13059" width="16.5" style="17" customWidth="1"/>
    <col min="13060" max="13060" width="9.75" style="17" customWidth="1"/>
    <col min="13061" max="13061" width="5.125" style="17" bestFit="1" customWidth="1"/>
    <col min="13062" max="13063" width="3.625" style="17" customWidth="1"/>
    <col min="13064" max="13073" width="4.625" style="17" customWidth="1"/>
    <col min="13074" max="13075" width="5.5" style="17" customWidth="1"/>
    <col min="13076" max="13076" width="4.25" style="17" customWidth="1"/>
    <col min="13077" max="13077" width="4.25" style="17" bestFit="1" customWidth="1"/>
    <col min="13078" max="13078" width="4.625" style="17" customWidth="1"/>
    <col min="13079" max="13079" width="8" style="17" bestFit="1" customWidth="1"/>
    <col min="13080" max="13080" width="4.625" style="17" customWidth="1"/>
    <col min="13081" max="13081" width="7.75" style="17" customWidth="1"/>
    <col min="13082" max="13082" width="4.625" style="17" customWidth="1"/>
    <col min="13083" max="13083" width="7.75" style="17" customWidth="1"/>
    <col min="13084" max="13084" width="4.625" style="17" customWidth="1"/>
    <col min="13085" max="13085" width="7.75" style="17" customWidth="1"/>
    <col min="13086" max="13312" width="8.75" style="17"/>
    <col min="13313" max="13314" width="1.5" style="17" customWidth="1"/>
    <col min="13315" max="13315" width="16.5" style="17" customWidth="1"/>
    <col min="13316" max="13316" width="9.75" style="17" customWidth="1"/>
    <col min="13317" max="13317" width="5.125" style="17" bestFit="1" customWidth="1"/>
    <col min="13318" max="13319" width="3.625" style="17" customWidth="1"/>
    <col min="13320" max="13329" width="4.625" style="17" customWidth="1"/>
    <col min="13330" max="13331" width="5.5" style="17" customWidth="1"/>
    <col min="13332" max="13332" width="4.25" style="17" customWidth="1"/>
    <col min="13333" max="13333" width="4.25" style="17" bestFit="1" customWidth="1"/>
    <col min="13334" max="13334" width="4.625" style="17" customWidth="1"/>
    <col min="13335" max="13335" width="8" style="17" bestFit="1" customWidth="1"/>
    <col min="13336" max="13336" width="4.625" style="17" customWidth="1"/>
    <col min="13337" max="13337" width="7.75" style="17" customWidth="1"/>
    <col min="13338" max="13338" width="4.625" style="17" customWidth="1"/>
    <col min="13339" max="13339" width="7.75" style="17" customWidth="1"/>
    <col min="13340" max="13340" width="4.625" style="17" customWidth="1"/>
    <col min="13341" max="13341" width="7.75" style="17" customWidth="1"/>
    <col min="13342" max="13568" width="8.75" style="17"/>
    <col min="13569" max="13570" width="1.5" style="17" customWidth="1"/>
    <col min="13571" max="13571" width="16.5" style="17" customWidth="1"/>
    <col min="13572" max="13572" width="9.75" style="17" customWidth="1"/>
    <col min="13573" max="13573" width="5.125" style="17" bestFit="1" customWidth="1"/>
    <col min="13574" max="13575" width="3.625" style="17" customWidth="1"/>
    <col min="13576" max="13585" width="4.625" style="17" customWidth="1"/>
    <col min="13586" max="13587" width="5.5" style="17" customWidth="1"/>
    <col min="13588" max="13588" width="4.25" style="17" customWidth="1"/>
    <col min="13589" max="13589" width="4.25" style="17" bestFit="1" customWidth="1"/>
    <col min="13590" max="13590" width="4.625" style="17" customWidth="1"/>
    <col min="13591" max="13591" width="8" style="17" bestFit="1" customWidth="1"/>
    <col min="13592" max="13592" width="4.625" style="17" customWidth="1"/>
    <col min="13593" max="13593" width="7.75" style="17" customWidth="1"/>
    <col min="13594" max="13594" width="4.625" style="17" customWidth="1"/>
    <col min="13595" max="13595" width="7.75" style="17" customWidth="1"/>
    <col min="13596" max="13596" width="4.625" style="17" customWidth="1"/>
    <col min="13597" max="13597" width="7.75" style="17" customWidth="1"/>
    <col min="13598" max="13824" width="8.75" style="17"/>
    <col min="13825" max="13826" width="1.5" style="17" customWidth="1"/>
    <col min="13827" max="13827" width="16.5" style="17" customWidth="1"/>
    <col min="13828" max="13828" width="9.75" style="17" customWidth="1"/>
    <col min="13829" max="13829" width="5.125" style="17" bestFit="1" customWidth="1"/>
    <col min="13830" max="13831" width="3.625" style="17" customWidth="1"/>
    <col min="13832" max="13841" width="4.625" style="17" customWidth="1"/>
    <col min="13842" max="13843" width="5.5" style="17" customWidth="1"/>
    <col min="13844" max="13844" width="4.25" style="17" customWidth="1"/>
    <col min="13845" max="13845" width="4.25" style="17" bestFit="1" customWidth="1"/>
    <col min="13846" max="13846" width="4.625" style="17" customWidth="1"/>
    <col min="13847" max="13847" width="8" style="17" bestFit="1" customWidth="1"/>
    <col min="13848" max="13848" width="4.625" style="17" customWidth="1"/>
    <col min="13849" max="13849" width="7.75" style="17" customWidth="1"/>
    <col min="13850" max="13850" width="4.625" style="17" customWidth="1"/>
    <col min="13851" max="13851" width="7.75" style="17" customWidth="1"/>
    <col min="13852" max="13852" width="4.625" style="17" customWidth="1"/>
    <col min="13853" max="13853" width="7.75" style="17" customWidth="1"/>
    <col min="13854" max="14080" width="8.75" style="17"/>
    <col min="14081" max="14082" width="1.5" style="17" customWidth="1"/>
    <col min="14083" max="14083" width="16.5" style="17" customWidth="1"/>
    <col min="14084" max="14084" width="9.75" style="17" customWidth="1"/>
    <col min="14085" max="14085" width="5.125" style="17" bestFit="1" customWidth="1"/>
    <col min="14086" max="14087" width="3.625" style="17" customWidth="1"/>
    <col min="14088" max="14097" width="4.625" style="17" customWidth="1"/>
    <col min="14098" max="14099" width="5.5" style="17" customWidth="1"/>
    <col min="14100" max="14100" width="4.25" style="17" customWidth="1"/>
    <col min="14101" max="14101" width="4.25" style="17" bestFit="1" customWidth="1"/>
    <col min="14102" max="14102" width="4.625" style="17" customWidth="1"/>
    <col min="14103" max="14103" width="8" style="17" bestFit="1" customWidth="1"/>
    <col min="14104" max="14104" width="4.625" style="17" customWidth="1"/>
    <col min="14105" max="14105" width="7.75" style="17" customWidth="1"/>
    <col min="14106" max="14106" width="4.625" style="17" customWidth="1"/>
    <col min="14107" max="14107" width="7.75" style="17" customWidth="1"/>
    <col min="14108" max="14108" width="4.625" style="17" customWidth="1"/>
    <col min="14109" max="14109" width="7.75" style="17" customWidth="1"/>
    <col min="14110" max="14336" width="8.75" style="17"/>
    <col min="14337" max="14338" width="1.5" style="17" customWidth="1"/>
    <col min="14339" max="14339" width="16.5" style="17" customWidth="1"/>
    <col min="14340" max="14340" width="9.75" style="17" customWidth="1"/>
    <col min="14341" max="14341" width="5.125" style="17" bestFit="1" customWidth="1"/>
    <col min="14342" max="14343" width="3.625" style="17" customWidth="1"/>
    <col min="14344" max="14353" width="4.625" style="17" customWidth="1"/>
    <col min="14354" max="14355" width="5.5" style="17" customWidth="1"/>
    <col min="14356" max="14356" width="4.25" style="17" customWidth="1"/>
    <col min="14357" max="14357" width="4.25" style="17" bestFit="1" customWidth="1"/>
    <col min="14358" max="14358" width="4.625" style="17" customWidth="1"/>
    <col min="14359" max="14359" width="8" style="17" bestFit="1" customWidth="1"/>
    <col min="14360" max="14360" width="4.625" style="17" customWidth="1"/>
    <col min="14361" max="14361" width="7.75" style="17" customWidth="1"/>
    <col min="14362" max="14362" width="4.625" style="17" customWidth="1"/>
    <col min="14363" max="14363" width="7.75" style="17" customWidth="1"/>
    <col min="14364" max="14364" width="4.625" style="17" customWidth="1"/>
    <col min="14365" max="14365" width="7.75" style="17" customWidth="1"/>
    <col min="14366" max="14592" width="8.75" style="17"/>
    <col min="14593" max="14594" width="1.5" style="17" customWidth="1"/>
    <col min="14595" max="14595" width="16.5" style="17" customWidth="1"/>
    <col min="14596" max="14596" width="9.75" style="17" customWidth="1"/>
    <col min="14597" max="14597" width="5.125" style="17" bestFit="1" customWidth="1"/>
    <col min="14598" max="14599" width="3.625" style="17" customWidth="1"/>
    <col min="14600" max="14609" width="4.625" style="17" customWidth="1"/>
    <col min="14610" max="14611" width="5.5" style="17" customWidth="1"/>
    <col min="14612" max="14612" width="4.25" style="17" customWidth="1"/>
    <col min="14613" max="14613" width="4.25" style="17" bestFit="1" customWidth="1"/>
    <col min="14614" max="14614" width="4.625" style="17" customWidth="1"/>
    <col min="14615" max="14615" width="8" style="17" bestFit="1" customWidth="1"/>
    <col min="14616" max="14616" width="4.625" style="17" customWidth="1"/>
    <col min="14617" max="14617" width="7.75" style="17" customWidth="1"/>
    <col min="14618" max="14618" width="4.625" style="17" customWidth="1"/>
    <col min="14619" max="14619" width="7.75" style="17" customWidth="1"/>
    <col min="14620" max="14620" width="4.625" style="17" customWidth="1"/>
    <col min="14621" max="14621" width="7.75" style="17" customWidth="1"/>
    <col min="14622" max="14848" width="8.75" style="17"/>
    <col min="14849" max="14850" width="1.5" style="17" customWidth="1"/>
    <col min="14851" max="14851" width="16.5" style="17" customWidth="1"/>
    <col min="14852" max="14852" width="9.75" style="17" customWidth="1"/>
    <col min="14853" max="14853" width="5.125" style="17" bestFit="1" customWidth="1"/>
    <col min="14854" max="14855" width="3.625" style="17" customWidth="1"/>
    <col min="14856" max="14865" width="4.625" style="17" customWidth="1"/>
    <col min="14866" max="14867" width="5.5" style="17" customWidth="1"/>
    <col min="14868" max="14868" width="4.25" style="17" customWidth="1"/>
    <col min="14869" max="14869" width="4.25" style="17" bestFit="1" customWidth="1"/>
    <col min="14870" max="14870" width="4.625" style="17" customWidth="1"/>
    <col min="14871" max="14871" width="8" style="17" bestFit="1" customWidth="1"/>
    <col min="14872" max="14872" width="4.625" style="17" customWidth="1"/>
    <col min="14873" max="14873" width="7.75" style="17" customWidth="1"/>
    <col min="14874" max="14874" width="4.625" style="17" customWidth="1"/>
    <col min="14875" max="14875" width="7.75" style="17" customWidth="1"/>
    <col min="14876" max="14876" width="4.625" style="17" customWidth="1"/>
    <col min="14877" max="14877" width="7.75" style="17" customWidth="1"/>
    <col min="14878" max="15104" width="8.75" style="17"/>
    <col min="15105" max="15106" width="1.5" style="17" customWidth="1"/>
    <col min="15107" max="15107" width="16.5" style="17" customWidth="1"/>
    <col min="15108" max="15108" width="9.75" style="17" customWidth="1"/>
    <col min="15109" max="15109" width="5.125" style="17" bestFit="1" customWidth="1"/>
    <col min="15110" max="15111" width="3.625" style="17" customWidth="1"/>
    <col min="15112" max="15121" width="4.625" style="17" customWidth="1"/>
    <col min="15122" max="15123" width="5.5" style="17" customWidth="1"/>
    <col min="15124" max="15124" width="4.25" style="17" customWidth="1"/>
    <col min="15125" max="15125" width="4.25" style="17" bestFit="1" customWidth="1"/>
    <col min="15126" max="15126" width="4.625" style="17" customWidth="1"/>
    <col min="15127" max="15127" width="8" style="17" bestFit="1" customWidth="1"/>
    <col min="15128" max="15128" width="4.625" style="17" customWidth="1"/>
    <col min="15129" max="15129" width="7.75" style="17" customWidth="1"/>
    <col min="15130" max="15130" width="4.625" style="17" customWidth="1"/>
    <col min="15131" max="15131" width="7.75" style="17" customWidth="1"/>
    <col min="15132" max="15132" width="4.625" style="17" customWidth="1"/>
    <col min="15133" max="15133" width="7.75" style="17" customWidth="1"/>
    <col min="15134" max="15360" width="8.75" style="17"/>
    <col min="15361" max="15362" width="1.5" style="17" customWidth="1"/>
    <col min="15363" max="15363" width="16.5" style="17" customWidth="1"/>
    <col min="15364" max="15364" width="9.75" style="17" customWidth="1"/>
    <col min="15365" max="15365" width="5.125" style="17" bestFit="1" customWidth="1"/>
    <col min="15366" max="15367" width="3.625" style="17" customWidth="1"/>
    <col min="15368" max="15377" width="4.625" style="17" customWidth="1"/>
    <col min="15378" max="15379" width="5.5" style="17" customWidth="1"/>
    <col min="15380" max="15380" width="4.25" style="17" customWidth="1"/>
    <col min="15381" max="15381" width="4.25" style="17" bestFit="1" customWidth="1"/>
    <col min="15382" max="15382" width="4.625" style="17" customWidth="1"/>
    <col min="15383" max="15383" width="8" style="17" bestFit="1" customWidth="1"/>
    <col min="15384" max="15384" width="4.625" style="17" customWidth="1"/>
    <col min="15385" max="15385" width="7.75" style="17" customWidth="1"/>
    <col min="15386" max="15386" width="4.625" style="17" customWidth="1"/>
    <col min="15387" max="15387" width="7.75" style="17" customWidth="1"/>
    <col min="15388" max="15388" width="4.625" style="17" customWidth="1"/>
    <col min="15389" max="15389" width="7.75" style="17" customWidth="1"/>
    <col min="15390" max="15616" width="8.75" style="17"/>
    <col min="15617" max="15618" width="1.5" style="17" customWidth="1"/>
    <col min="15619" max="15619" width="16.5" style="17" customWidth="1"/>
    <col min="15620" max="15620" width="9.75" style="17" customWidth="1"/>
    <col min="15621" max="15621" width="5.125" style="17" bestFit="1" customWidth="1"/>
    <col min="15622" max="15623" width="3.625" style="17" customWidth="1"/>
    <col min="15624" max="15633" width="4.625" style="17" customWidth="1"/>
    <col min="15634" max="15635" width="5.5" style="17" customWidth="1"/>
    <col min="15636" max="15636" width="4.25" style="17" customWidth="1"/>
    <col min="15637" max="15637" width="4.25" style="17" bestFit="1" customWidth="1"/>
    <col min="15638" max="15638" width="4.625" style="17" customWidth="1"/>
    <col min="15639" max="15639" width="8" style="17" bestFit="1" customWidth="1"/>
    <col min="15640" max="15640" width="4.625" style="17" customWidth="1"/>
    <col min="15641" max="15641" width="7.75" style="17" customWidth="1"/>
    <col min="15642" max="15642" width="4.625" style="17" customWidth="1"/>
    <col min="15643" max="15643" width="7.75" style="17" customWidth="1"/>
    <col min="15644" max="15644" width="4.625" style="17" customWidth="1"/>
    <col min="15645" max="15645" width="7.75" style="17" customWidth="1"/>
    <col min="15646" max="15872" width="8.75" style="17"/>
    <col min="15873" max="15874" width="1.5" style="17" customWidth="1"/>
    <col min="15875" max="15875" width="16.5" style="17" customWidth="1"/>
    <col min="15876" max="15876" width="9.75" style="17" customWidth="1"/>
    <col min="15877" max="15877" width="5.125" style="17" bestFit="1" customWidth="1"/>
    <col min="15878" max="15879" width="3.625" style="17" customWidth="1"/>
    <col min="15880" max="15889" width="4.625" style="17" customWidth="1"/>
    <col min="15890" max="15891" width="5.5" style="17" customWidth="1"/>
    <col min="15892" max="15892" width="4.25" style="17" customWidth="1"/>
    <col min="15893" max="15893" width="4.25" style="17" bestFit="1" customWidth="1"/>
    <col min="15894" max="15894" width="4.625" style="17" customWidth="1"/>
    <col min="15895" max="15895" width="8" style="17" bestFit="1" customWidth="1"/>
    <col min="15896" max="15896" width="4.625" style="17" customWidth="1"/>
    <col min="15897" max="15897" width="7.75" style="17" customWidth="1"/>
    <col min="15898" max="15898" width="4.625" style="17" customWidth="1"/>
    <col min="15899" max="15899" width="7.75" style="17" customWidth="1"/>
    <col min="15900" max="15900" width="4.625" style="17" customWidth="1"/>
    <col min="15901" max="15901" width="7.75" style="17" customWidth="1"/>
    <col min="15902" max="16128" width="8.75" style="17"/>
    <col min="16129" max="16130" width="1.5" style="17" customWidth="1"/>
    <col min="16131" max="16131" width="16.5" style="17" customWidth="1"/>
    <col min="16132" max="16132" width="9.75" style="17" customWidth="1"/>
    <col min="16133" max="16133" width="5.125" style="17" bestFit="1" customWidth="1"/>
    <col min="16134" max="16135" width="3.625" style="17" customWidth="1"/>
    <col min="16136" max="16145" width="4.625" style="17" customWidth="1"/>
    <col min="16146" max="16147" width="5.5" style="17" customWidth="1"/>
    <col min="16148" max="16148" width="4.25" style="17" customWidth="1"/>
    <col min="16149" max="16149" width="4.25" style="17" bestFit="1" customWidth="1"/>
    <col min="16150" max="16150" width="4.625" style="17" customWidth="1"/>
    <col min="16151" max="16151" width="8" style="17" bestFit="1" customWidth="1"/>
    <col min="16152" max="16152" width="4.625" style="17" customWidth="1"/>
    <col min="16153" max="16153" width="7.75" style="17" customWidth="1"/>
    <col min="16154" max="16154" width="4.625" style="17" customWidth="1"/>
    <col min="16155" max="16155" width="7.75" style="17" customWidth="1"/>
    <col min="16156" max="16156" width="4.625" style="17" customWidth="1"/>
    <col min="16157" max="16157" width="7.75" style="17" customWidth="1"/>
    <col min="16158" max="16384" width="8.75" style="17"/>
  </cols>
  <sheetData>
    <row r="2" spans="1:29" ht="34.700000000000003" customHeight="1">
      <c r="A2" s="18"/>
      <c r="B2" s="19"/>
      <c r="C2" s="20" t="s">
        <v>1</v>
      </c>
      <c r="D2" s="21"/>
      <c r="E2" s="22" t="s">
        <v>2</v>
      </c>
      <c r="F2" s="23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5"/>
      <c r="S2" s="25"/>
      <c r="T2" s="25"/>
      <c r="U2" s="25"/>
      <c r="V2" s="25"/>
      <c r="W2" s="26"/>
      <c r="X2" s="25"/>
      <c r="Y2" s="26"/>
      <c r="Z2" s="25"/>
      <c r="AA2" s="26"/>
      <c r="AB2" s="25"/>
      <c r="AC2" s="27"/>
    </row>
    <row r="3" spans="1:29" ht="15.95" customHeight="1">
      <c r="A3" s="28"/>
      <c r="B3" s="23"/>
      <c r="C3" s="29" t="s">
        <v>3</v>
      </c>
      <c r="D3" s="30" t="s">
        <v>4</v>
      </c>
      <c r="E3" s="31"/>
      <c r="F3" s="31"/>
      <c r="G3" s="32"/>
      <c r="H3" s="33" t="s">
        <v>5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4" t="s">
        <v>6</v>
      </c>
      <c r="T3" s="35" t="s">
        <v>7</v>
      </c>
      <c r="U3" s="36" t="s">
        <v>8</v>
      </c>
      <c r="V3" s="33" t="s">
        <v>9</v>
      </c>
      <c r="W3" s="37"/>
      <c r="X3" s="38" t="s">
        <v>10</v>
      </c>
      <c r="Y3" s="39"/>
      <c r="Z3" s="33" t="s">
        <v>11</v>
      </c>
      <c r="AA3" s="37"/>
      <c r="AB3" s="38" t="s">
        <v>12</v>
      </c>
      <c r="AC3" s="40"/>
    </row>
    <row r="4" spans="1:29" ht="15.95" customHeight="1">
      <c r="A4" s="41"/>
      <c r="B4" s="42"/>
      <c r="C4" s="43"/>
      <c r="D4" s="44" t="s">
        <v>13</v>
      </c>
      <c r="E4" s="45" t="s">
        <v>14</v>
      </c>
      <c r="F4" s="46" t="s">
        <v>15</v>
      </c>
      <c r="G4" s="47"/>
      <c r="H4" s="48"/>
      <c r="I4" s="49"/>
      <c r="J4" s="49"/>
      <c r="K4" s="49"/>
      <c r="L4" s="49"/>
      <c r="M4" s="49"/>
      <c r="N4" s="49"/>
      <c r="O4" s="49"/>
      <c r="P4" s="49"/>
      <c r="Q4" s="49"/>
      <c r="R4" s="50" t="s">
        <v>16</v>
      </c>
      <c r="S4" s="51"/>
      <c r="T4" s="45" t="s">
        <v>17</v>
      </c>
      <c r="U4" s="52"/>
      <c r="V4" s="53" t="s">
        <v>18</v>
      </c>
      <c r="W4" s="54" t="s">
        <v>19</v>
      </c>
      <c r="X4" s="51" t="s">
        <v>18</v>
      </c>
      <c r="Y4" s="55" t="s">
        <v>19</v>
      </c>
      <c r="Z4" s="53" t="s">
        <v>18</v>
      </c>
      <c r="AA4" s="54" t="s">
        <v>19</v>
      </c>
      <c r="AB4" s="51" t="s">
        <v>20</v>
      </c>
      <c r="AC4" s="52" t="s">
        <v>21</v>
      </c>
    </row>
    <row r="5" spans="1:29" ht="15.95" customHeight="1">
      <c r="A5" s="1" t="s">
        <v>438</v>
      </c>
      <c r="B5" s="2"/>
      <c r="C5" s="3"/>
      <c r="D5" s="4"/>
      <c r="E5" s="5"/>
      <c r="F5" s="6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9">
        <f t="shared" ref="R5:R68" si="0">SUM(H5:Q5)</f>
        <v>0</v>
      </c>
      <c r="S5" s="10">
        <f t="shared" ref="S5:S68" si="1">SUM(R5)</f>
        <v>0</v>
      </c>
      <c r="T5" s="11" t="str">
        <f t="shared" ref="T5:T68" si="2">IF(S5=0,"",IF(S5&lt;0.5,1,ROUND(S5,0)))</f>
        <v/>
      </c>
      <c r="U5" s="7"/>
      <c r="V5" s="12"/>
      <c r="W5" s="14">
        <f t="shared" ref="W5:W68" si="3">ROUNDDOWN(R5*V5,0)</f>
        <v>0</v>
      </c>
      <c r="X5" s="13"/>
      <c r="Y5" s="14">
        <f t="shared" ref="Y5:Y68" si="4">ROUNDDOWN(R5*X5,0)</f>
        <v>0</v>
      </c>
      <c r="Z5" s="13"/>
      <c r="AA5" s="15">
        <f t="shared" ref="AA5:AA68" si="5">ROUNDDOWN(R5*Z5,0)</f>
        <v>0</v>
      </c>
      <c r="AB5" s="13"/>
      <c r="AC5" s="16" t="str">
        <f t="shared" ref="AC5:AC68" si="6">IF(T5="","",R5*AB5)</f>
        <v/>
      </c>
    </row>
    <row r="6" spans="1:29" ht="15.95" customHeight="1">
      <c r="A6" s="1"/>
      <c r="B6" s="2"/>
      <c r="C6" s="3" t="s">
        <v>441</v>
      </c>
      <c r="D6" s="4" t="s">
        <v>442</v>
      </c>
      <c r="E6" s="5" t="s">
        <v>440</v>
      </c>
      <c r="F6" s="6" t="s">
        <v>492</v>
      </c>
      <c r="G6" s="7"/>
      <c r="H6" s="8">
        <f>空調設備調書!X6</f>
        <v>22</v>
      </c>
      <c r="I6" s="8">
        <f>空調設備調書!X39</f>
        <v>35.099999999999994</v>
      </c>
      <c r="J6" s="8"/>
      <c r="K6" s="8"/>
      <c r="L6" s="8"/>
      <c r="M6" s="8"/>
      <c r="N6" s="8"/>
      <c r="O6" s="8"/>
      <c r="P6" s="8"/>
      <c r="Q6" s="8"/>
      <c r="R6" s="9">
        <f t="shared" si="0"/>
        <v>57.099999999999994</v>
      </c>
      <c r="S6" s="10">
        <f t="shared" si="1"/>
        <v>57.099999999999994</v>
      </c>
      <c r="T6" s="11">
        <f t="shared" si="2"/>
        <v>57</v>
      </c>
      <c r="U6" s="7"/>
      <c r="V6" s="12"/>
      <c r="W6" s="14">
        <f t="shared" si="3"/>
        <v>0</v>
      </c>
      <c r="X6" s="13"/>
      <c r="Y6" s="14">
        <f t="shared" si="4"/>
        <v>0</v>
      </c>
      <c r="Z6" s="13"/>
      <c r="AA6" s="15">
        <f t="shared" si="5"/>
        <v>0</v>
      </c>
      <c r="AB6" s="13"/>
      <c r="AC6" s="16">
        <f t="shared" si="6"/>
        <v>0</v>
      </c>
    </row>
    <row r="7" spans="1:29" ht="15.95" customHeight="1">
      <c r="A7" s="1"/>
      <c r="B7" s="2"/>
      <c r="C7" s="3"/>
      <c r="D7" s="4"/>
      <c r="E7" s="5"/>
      <c r="F7" s="6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9">
        <f t="shared" si="0"/>
        <v>0</v>
      </c>
      <c r="S7" s="10">
        <f t="shared" si="1"/>
        <v>0</v>
      </c>
      <c r="T7" s="11" t="str">
        <f t="shared" si="2"/>
        <v/>
      </c>
      <c r="U7" s="7"/>
      <c r="V7" s="12"/>
      <c r="W7" s="14">
        <f t="shared" si="3"/>
        <v>0</v>
      </c>
      <c r="X7" s="13"/>
      <c r="Y7" s="14">
        <f t="shared" si="4"/>
        <v>0</v>
      </c>
      <c r="Z7" s="13"/>
      <c r="AA7" s="15">
        <f t="shared" si="5"/>
        <v>0</v>
      </c>
      <c r="AB7" s="13"/>
      <c r="AC7" s="16" t="str">
        <f t="shared" si="6"/>
        <v/>
      </c>
    </row>
    <row r="8" spans="1:29" ht="15.95" customHeight="1">
      <c r="A8" s="1"/>
      <c r="B8" s="2"/>
      <c r="C8" s="3"/>
      <c r="D8" s="4" t="s">
        <v>442</v>
      </c>
      <c r="E8" s="5" t="str">
        <f>空調設備調書!F8</f>
        <v>9.5φ</v>
      </c>
      <c r="F8" s="6" t="s">
        <v>493</v>
      </c>
      <c r="G8" s="7"/>
      <c r="H8" s="8">
        <f>空調設備調書!X8</f>
        <v>24.499999999999996</v>
      </c>
      <c r="I8" s="8">
        <f>空調設備調書!X41</f>
        <v>11.7</v>
      </c>
      <c r="J8" s="8"/>
      <c r="K8" s="8"/>
      <c r="L8" s="8"/>
      <c r="M8" s="8"/>
      <c r="N8" s="8"/>
      <c r="O8" s="8"/>
      <c r="P8" s="8"/>
      <c r="Q8" s="8"/>
      <c r="R8" s="9">
        <f>SUM(H8:Q8)</f>
        <v>36.199999999999996</v>
      </c>
      <c r="S8" s="10">
        <f>SUM(R8)</f>
        <v>36.199999999999996</v>
      </c>
      <c r="T8" s="11">
        <f>IF(S8=0,"",IF(S8&lt;0.5,1,ROUND(S8,0)))</f>
        <v>36</v>
      </c>
      <c r="U8" s="7"/>
      <c r="V8" s="12"/>
      <c r="W8" s="14">
        <f>ROUNDDOWN(R8*V8,0)</f>
        <v>0</v>
      </c>
      <c r="X8" s="13"/>
      <c r="Y8" s="14">
        <f>ROUNDDOWN(R8*X8,0)</f>
        <v>0</v>
      </c>
      <c r="Z8" s="13"/>
      <c r="AA8" s="15">
        <f>ROUNDDOWN(R8*Z8,0)</f>
        <v>0</v>
      </c>
      <c r="AB8" s="13"/>
      <c r="AC8" s="16">
        <f>IF(T8="","",R8*AB8)</f>
        <v>0</v>
      </c>
    </row>
    <row r="9" spans="1:29" ht="15.95" customHeight="1">
      <c r="A9" s="1"/>
      <c r="B9" s="2"/>
      <c r="C9" s="3"/>
      <c r="D9" s="4"/>
      <c r="E9" s="5"/>
      <c r="F9" s="6"/>
      <c r="G9" s="7"/>
      <c r="H9" s="8"/>
      <c r="I9" s="8"/>
      <c r="J9" s="8"/>
      <c r="K9" s="8"/>
      <c r="L9" s="8"/>
      <c r="M9" s="8"/>
      <c r="N9" s="8"/>
      <c r="O9" s="8"/>
      <c r="P9" s="8"/>
      <c r="Q9" s="8"/>
      <c r="R9" s="9">
        <f>SUM(H9:Q9)</f>
        <v>0</v>
      </c>
      <c r="S9" s="10">
        <f>SUM(R9)</f>
        <v>0</v>
      </c>
      <c r="T9" s="11" t="str">
        <f>IF(S9=0,"",IF(S9&lt;0.5,1,ROUND(S9,0)))</f>
        <v/>
      </c>
      <c r="U9" s="7"/>
      <c r="V9" s="12"/>
      <c r="W9" s="14">
        <f>ROUNDDOWN(R9*V9,0)</f>
        <v>0</v>
      </c>
      <c r="X9" s="13"/>
      <c r="Y9" s="14">
        <f>ROUNDDOWN(R9*X9,0)</f>
        <v>0</v>
      </c>
      <c r="Z9" s="13"/>
      <c r="AA9" s="15">
        <f>ROUNDDOWN(R9*Z9,0)</f>
        <v>0</v>
      </c>
      <c r="AB9" s="13"/>
      <c r="AC9" s="16" t="str">
        <f>IF(T9="","",R9*AB9)</f>
        <v/>
      </c>
    </row>
    <row r="10" spans="1:29" ht="15.95" customHeight="1">
      <c r="A10" s="1"/>
      <c r="B10" s="2"/>
      <c r="C10" s="3"/>
      <c r="D10" s="4" t="s">
        <v>442</v>
      </c>
      <c r="E10" s="5" t="str">
        <f>空調設備調書!F10</f>
        <v>9.5φ</v>
      </c>
      <c r="F10" s="6" t="s">
        <v>494</v>
      </c>
      <c r="G10" s="7"/>
      <c r="H10" s="8">
        <f>空調設備調書!X10:X10</f>
        <v>8.1999999999999993</v>
      </c>
      <c r="I10" s="8">
        <f>空調設備調書!X43</f>
        <v>4</v>
      </c>
      <c r="J10" s="8"/>
      <c r="K10" s="8"/>
      <c r="L10" s="8"/>
      <c r="M10" s="8"/>
      <c r="N10" s="8"/>
      <c r="O10" s="8"/>
      <c r="P10" s="8"/>
      <c r="Q10" s="8"/>
      <c r="R10" s="9">
        <f t="shared" si="0"/>
        <v>12.2</v>
      </c>
      <c r="S10" s="10">
        <f t="shared" si="1"/>
        <v>12.2</v>
      </c>
      <c r="T10" s="11">
        <f t="shared" si="2"/>
        <v>12</v>
      </c>
      <c r="U10" s="7"/>
      <c r="V10" s="12"/>
      <c r="W10" s="14">
        <f t="shared" si="3"/>
        <v>0</v>
      </c>
      <c r="X10" s="13"/>
      <c r="Y10" s="14">
        <f t="shared" si="4"/>
        <v>0</v>
      </c>
      <c r="Z10" s="13"/>
      <c r="AA10" s="15">
        <f t="shared" si="5"/>
        <v>0</v>
      </c>
      <c r="AB10" s="13"/>
      <c r="AC10" s="16">
        <f t="shared" si="6"/>
        <v>0</v>
      </c>
    </row>
    <row r="11" spans="1:29" ht="15.95" customHeight="1">
      <c r="A11" s="1"/>
      <c r="B11" s="2"/>
      <c r="C11" s="3"/>
      <c r="D11" s="4"/>
      <c r="E11" s="5"/>
      <c r="F11" s="6"/>
      <c r="G11" s="7"/>
      <c r="H11" s="8"/>
      <c r="I11" s="8"/>
      <c r="J11" s="8"/>
      <c r="K11" s="8"/>
      <c r="L11" s="8"/>
      <c r="M11" s="8"/>
      <c r="N11" s="8"/>
      <c r="O11" s="8"/>
      <c r="P11" s="8"/>
      <c r="Q11" s="8"/>
      <c r="R11" s="9">
        <f t="shared" si="0"/>
        <v>0</v>
      </c>
      <c r="S11" s="10">
        <f t="shared" si="1"/>
        <v>0</v>
      </c>
      <c r="T11" s="11" t="str">
        <f t="shared" si="2"/>
        <v/>
      </c>
      <c r="U11" s="7"/>
      <c r="V11" s="12"/>
      <c r="W11" s="14">
        <f t="shared" si="3"/>
        <v>0</v>
      </c>
      <c r="X11" s="13"/>
      <c r="Y11" s="14">
        <f t="shared" si="4"/>
        <v>0</v>
      </c>
      <c r="Z11" s="13"/>
      <c r="AA11" s="15">
        <f t="shared" si="5"/>
        <v>0</v>
      </c>
      <c r="AB11" s="13"/>
      <c r="AC11" s="16" t="str">
        <f t="shared" si="6"/>
        <v/>
      </c>
    </row>
    <row r="12" spans="1:29" ht="15.95" customHeight="1">
      <c r="A12" s="1"/>
      <c r="B12" s="2"/>
      <c r="C12" s="3"/>
      <c r="D12" s="4" t="s">
        <v>442</v>
      </c>
      <c r="E12" s="5" t="str">
        <f>空調設備調書!F12</f>
        <v>9.5φ</v>
      </c>
      <c r="F12" s="6" t="s">
        <v>495</v>
      </c>
      <c r="G12" s="7"/>
      <c r="H12" s="8">
        <f>空調設備調書!X12</f>
        <v>1.5</v>
      </c>
      <c r="I12" s="8">
        <f>空調設備調書!X45</f>
        <v>6.6000000000000005</v>
      </c>
      <c r="J12" s="8"/>
      <c r="K12" s="8"/>
      <c r="L12" s="8"/>
      <c r="M12" s="8"/>
      <c r="N12" s="8"/>
      <c r="O12" s="8"/>
      <c r="P12" s="8"/>
      <c r="Q12" s="8"/>
      <c r="R12" s="9">
        <f t="shared" si="0"/>
        <v>8.1000000000000014</v>
      </c>
      <c r="S12" s="10">
        <f t="shared" si="1"/>
        <v>8.1000000000000014</v>
      </c>
      <c r="T12" s="11">
        <f t="shared" si="2"/>
        <v>8</v>
      </c>
      <c r="U12" s="7"/>
      <c r="V12" s="12"/>
      <c r="W12" s="14">
        <f t="shared" si="3"/>
        <v>0</v>
      </c>
      <c r="X12" s="13"/>
      <c r="Y12" s="14">
        <f t="shared" si="4"/>
        <v>0</v>
      </c>
      <c r="Z12" s="13"/>
      <c r="AA12" s="15">
        <f t="shared" si="5"/>
        <v>0</v>
      </c>
      <c r="AB12" s="13"/>
      <c r="AC12" s="16">
        <f t="shared" si="6"/>
        <v>0</v>
      </c>
    </row>
    <row r="13" spans="1:29" ht="15.95" customHeight="1">
      <c r="A13" s="1"/>
      <c r="B13" s="2"/>
      <c r="C13" s="3"/>
      <c r="D13" s="4"/>
      <c r="E13" s="5"/>
      <c r="F13" s="6"/>
      <c r="G13" s="7"/>
      <c r="H13" s="8"/>
      <c r="I13" s="8"/>
      <c r="J13" s="8"/>
      <c r="K13" s="8"/>
      <c r="L13" s="8"/>
      <c r="M13" s="8"/>
      <c r="N13" s="8"/>
      <c r="O13" s="8"/>
      <c r="P13" s="8"/>
      <c r="Q13" s="8"/>
      <c r="R13" s="9">
        <f t="shared" si="0"/>
        <v>0</v>
      </c>
      <c r="S13" s="10">
        <f t="shared" si="1"/>
        <v>0</v>
      </c>
      <c r="T13" s="11" t="str">
        <f t="shared" si="2"/>
        <v/>
      </c>
      <c r="U13" s="7"/>
      <c r="V13" s="12"/>
      <c r="W13" s="14">
        <f t="shared" si="3"/>
        <v>0</v>
      </c>
      <c r="X13" s="13"/>
      <c r="Y13" s="14">
        <f t="shared" si="4"/>
        <v>0</v>
      </c>
      <c r="Z13" s="13"/>
      <c r="AA13" s="15">
        <f t="shared" si="5"/>
        <v>0</v>
      </c>
      <c r="AB13" s="13"/>
      <c r="AC13" s="16" t="str">
        <f t="shared" si="6"/>
        <v/>
      </c>
    </row>
    <row r="14" spans="1:29" ht="15.95" customHeight="1">
      <c r="A14" s="1"/>
      <c r="B14" s="2"/>
      <c r="C14" s="3"/>
      <c r="D14" s="4" t="s">
        <v>442</v>
      </c>
      <c r="E14" s="5" t="str">
        <f>空調設備調書!F14</f>
        <v>12.7φ</v>
      </c>
      <c r="F14" s="6" t="s">
        <v>496</v>
      </c>
      <c r="G14" s="7"/>
      <c r="H14" s="8"/>
      <c r="I14" s="8">
        <f>空調設備調書!X47</f>
        <v>1.5</v>
      </c>
      <c r="J14" s="8"/>
      <c r="K14" s="8"/>
      <c r="L14" s="8"/>
      <c r="M14" s="8"/>
      <c r="N14" s="8"/>
      <c r="O14" s="8"/>
      <c r="P14" s="8"/>
      <c r="Q14" s="8"/>
      <c r="R14" s="9">
        <f t="shared" si="0"/>
        <v>1.5</v>
      </c>
      <c r="S14" s="10">
        <f>SUM(R14:R15)</f>
        <v>1.5</v>
      </c>
      <c r="T14" s="11">
        <f t="shared" si="2"/>
        <v>2</v>
      </c>
      <c r="U14" s="7"/>
      <c r="V14" s="12"/>
      <c r="W14" s="14">
        <f t="shared" si="3"/>
        <v>0</v>
      </c>
      <c r="X14" s="13"/>
      <c r="Y14" s="14">
        <f t="shared" si="4"/>
        <v>0</v>
      </c>
      <c r="Z14" s="13"/>
      <c r="AA14" s="15">
        <f t="shared" si="5"/>
        <v>0</v>
      </c>
      <c r="AB14" s="13"/>
      <c r="AC14" s="16">
        <f t="shared" si="6"/>
        <v>0</v>
      </c>
    </row>
    <row r="15" spans="1:29" ht="15.95" customHeight="1">
      <c r="A15" s="1"/>
      <c r="B15" s="2"/>
      <c r="C15" s="3"/>
      <c r="D15" s="4"/>
      <c r="E15" s="5"/>
      <c r="F15" s="6"/>
      <c r="G15" s="7"/>
      <c r="H15" s="8"/>
      <c r="I15" s="8"/>
      <c r="J15" s="8"/>
      <c r="K15" s="8"/>
      <c r="L15" s="8"/>
      <c r="M15" s="8"/>
      <c r="N15" s="8"/>
      <c r="O15" s="8"/>
      <c r="P15" s="8"/>
      <c r="Q15" s="8"/>
      <c r="R15" s="9">
        <f t="shared" si="0"/>
        <v>0</v>
      </c>
      <c r="S15" s="10"/>
      <c r="T15" s="11" t="str">
        <f t="shared" si="2"/>
        <v/>
      </c>
      <c r="U15" s="7"/>
      <c r="V15" s="12"/>
      <c r="W15" s="14">
        <f t="shared" si="3"/>
        <v>0</v>
      </c>
      <c r="X15" s="13"/>
      <c r="Y15" s="14">
        <f t="shared" si="4"/>
        <v>0</v>
      </c>
      <c r="Z15" s="13"/>
      <c r="AA15" s="15">
        <f t="shared" si="5"/>
        <v>0</v>
      </c>
      <c r="AB15" s="13"/>
      <c r="AC15" s="16" t="str">
        <f t="shared" si="6"/>
        <v/>
      </c>
    </row>
    <row r="16" spans="1:29" ht="15.95" customHeight="1">
      <c r="A16" s="1"/>
      <c r="B16" s="2"/>
      <c r="C16" s="3"/>
      <c r="D16" s="4" t="s">
        <v>442</v>
      </c>
      <c r="E16" s="5" t="str">
        <f>空調設備調書!F16</f>
        <v>12.7φ</v>
      </c>
      <c r="F16" s="6" t="s">
        <v>497</v>
      </c>
      <c r="G16" s="7"/>
      <c r="H16" s="8">
        <f>空調設備調書!X14</f>
        <v>13.5</v>
      </c>
      <c r="I16" s="8"/>
      <c r="J16" s="8"/>
      <c r="K16" s="8"/>
      <c r="L16" s="8"/>
      <c r="M16" s="8"/>
      <c r="N16" s="8"/>
      <c r="O16" s="8"/>
      <c r="P16" s="8"/>
      <c r="Q16" s="8"/>
      <c r="R16" s="9">
        <f t="shared" si="0"/>
        <v>13.5</v>
      </c>
      <c r="S16" s="10">
        <f t="shared" si="1"/>
        <v>13.5</v>
      </c>
      <c r="T16" s="11">
        <f t="shared" si="2"/>
        <v>14</v>
      </c>
      <c r="U16" s="7"/>
      <c r="V16" s="12"/>
      <c r="W16" s="14">
        <f t="shared" si="3"/>
        <v>0</v>
      </c>
      <c r="X16" s="13"/>
      <c r="Y16" s="14">
        <f t="shared" si="4"/>
        <v>0</v>
      </c>
      <c r="Z16" s="13"/>
      <c r="AA16" s="15">
        <f t="shared" si="5"/>
        <v>0</v>
      </c>
      <c r="AB16" s="13"/>
      <c r="AC16" s="16">
        <f t="shared" si="6"/>
        <v>0</v>
      </c>
    </row>
    <row r="17" spans="1:29" ht="15.95" customHeight="1">
      <c r="A17" s="1"/>
      <c r="B17" s="2"/>
      <c r="C17" s="3"/>
      <c r="D17" s="4"/>
      <c r="E17" s="5"/>
      <c r="F17" s="6"/>
      <c r="G17" s="7"/>
      <c r="H17" s="8"/>
      <c r="I17" s="8"/>
      <c r="J17" s="8"/>
      <c r="K17" s="8"/>
      <c r="L17" s="8"/>
      <c r="M17" s="8"/>
      <c r="N17" s="8"/>
      <c r="O17" s="8"/>
      <c r="P17" s="8"/>
      <c r="Q17" s="8"/>
      <c r="R17" s="9">
        <f t="shared" si="0"/>
        <v>0</v>
      </c>
      <c r="S17" s="10">
        <f t="shared" si="1"/>
        <v>0</v>
      </c>
      <c r="T17" s="11" t="str">
        <f t="shared" si="2"/>
        <v/>
      </c>
      <c r="U17" s="7"/>
      <c r="V17" s="12"/>
      <c r="W17" s="14">
        <f t="shared" si="3"/>
        <v>0</v>
      </c>
      <c r="X17" s="13"/>
      <c r="Y17" s="14">
        <f t="shared" si="4"/>
        <v>0</v>
      </c>
      <c r="Z17" s="13"/>
      <c r="AA17" s="15">
        <f t="shared" si="5"/>
        <v>0</v>
      </c>
      <c r="AB17" s="13"/>
      <c r="AC17" s="16" t="str">
        <f t="shared" si="6"/>
        <v/>
      </c>
    </row>
    <row r="18" spans="1:29" ht="15.95" customHeight="1">
      <c r="A18" s="1"/>
      <c r="B18" s="2"/>
      <c r="C18" s="3"/>
      <c r="D18" s="4" t="s">
        <v>442</v>
      </c>
      <c r="E18" s="5" t="s">
        <v>499</v>
      </c>
      <c r="F18" s="6" t="s">
        <v>498</v>
      </c>
      <c r="G18" s="7"/>
      <c r="H18" s="8"/>
      <c r="I18" s="8">
        <f>空調設備調書!X49</f>
        <v>12.2</v>
      </c>
      <c r="J18" s="8"/>
      <c r="K18" s="8"/>
      <c r="L18" s="8"/>
      <c r="M18" s="8"/>
      <c r="N18" s="8"/>
      <c r="O18" s="8"/>
      <c r="P18" s="8"/>
      <c r="Q18" s="8"/>
      <c r="R18" s="9">
        <f>SUM(H18:Q18)</f>
        <v>12.2</v>
      </c>
      <c r="S18" s="10">
        <f>SUM(R18)</f>
        <v>12.2</v>
      </c>
      <c r="T18" s="11">
        <f>IF(S18=0,"",IF(S18&lt;0.5,1,ROUND(S18,0)))</f>
        <v>12</v>
      </c>
      <c r="U18" s="7"/>
      <c r="V18" s="12"/>
      <c r="W18" s="14">
        <f>ROUNDDOWN(R18*V18,0)</f>
        <v>0</v>
      </c>
      <c r="X18" s="13"/>
      <c r="Y18" s="14">
        <f>ROUNDDOWN(R18*X18,0)</f>
        <v>0</v>
      </c>
      <c r="Z18" s="13"/>
      <c r="AA18" s="15">
        <f>ROUNDDOWN(R18*Z18,0)</f>
        <v>0</v>
      </c>
      <c r="AB18" s="13"/>
      <c r="AC18" s="16">
        <f>IF(T18="","",R18*AB18)</f>
        <v>0</v>
      </c>
    </row>
    <row r="19" spans="1:29" ht="15.95" customHeight="1">
      <c r="A19" s="1"/>
      <c r="B19" s="2"/>
      <c r="C19" s="3"/>
      <c r="D19" s="4"/>
      <c r="E19" s="5"/>
      <c r="F19" s="6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9">
        <f>SUM(H19:Q19)</f>
        <v>0</v>
      </c>
      <c r="S19" s="10">
        <f>SUM(R19)</f>
        <v>0</v>
      </c>
      <c r="T19" s="11" t="str">
        <f>IF(S19=0,"",IF(S19&lt;0.5,1,ROUND(S19,0)))</f>
        <v/>
      </c>
      <c r="U19" s="7"/>
      <c r="V19" s="12"/>
      <c r="W19" s="14">
        <f>ROUNDDOWN(R19*V19,0)</f>
        <v>0</v>
      </c>
      <c r="X19" s="13"/>
      <c r="Y19" s="14">
        <f>ROUNDDOWN(R19*X19,0)</f>
        <v>0</v>
      </c>
      <c r="Z19" s="13"/>
      <c r="AA19" s="15">
        <f>ROUNDDOWN(R19*Z19,0)</f>
        <v>0</v>
      </c>
      <c r="AB19" s="13"/>
      <c r="AC19" s="16" t="str">
        <f>IF(T19="","",R19*AB19)</f>
        <v/>
      </c>
    </row>
    <row r="20" spans="1:29" ht="15.95" customHeight="1">
      <c r="A20" s="1"/>
      <c r="B20" s="2"/>
      <c r="C20" s="3" t="s">
        <v>441</v>
      </c>
      <c r="D20" s="83" t="s">
        <v>500</v>
      </c>
      <c r="E20" s="244" t="s">
        <v>449</v>
      </c>
      <c r="F20" s="6" t="s">
        <v>492</v>
      </c>
      <c r="G20" s="7"/>
      <c r="H20" s="8">
        <f>空調設備調書!X16</f>
        <v>22</v>
      </c>
      <c r="I20" s="8">
        <v>35.1</v>
      </c>
      <c r="J20" s="8"/>
      <c r="K20" s="8"/>
      <c r="L20" s="8"/>
      <c r="M20" s="8"/>
      <c r="N20" s="8"/>
      <c r="O20" s="8"/>
      <c r="P20" s="8"/>
      <c r="Q20" s="8"/>
      <c r="R20" s="9">
        <f>SUM(H20:Q20)</f>
        <v>57.1</v>
      </c>
      <c r="S20" s="10">
        <f>SUM(R20)</f>
        <v>57.1</v>
      </c>
      <c r="T20" s="11">
        <f>IF(S20=0,"",IF(S20&lt;0.5,1,ROUND(S20,0)))</f>
        <v>57</v>
      </c>
      <c r="U20" s="7"/>
      <c r="V20" s="12"/>
      <c r="W20" s="14">
        <f>ROUNDDOWN(R20*V20,0)</f>
        <v>0</v>
      </c>
      <c r="X20" s="13"/>
      <c r="Y20" s="14">
        <f>ROUNDDOWN(R20*X20,0)</f>
        <v>0</v>
      </c>
      <c r="Z20" s="13"/>
      <c r="AA20" s="15">
        <f>ROUNDDOWN(R20*Z20,0)</f>
        <v>0</v>
      </c>
      <c r="AB20" s="13"/>
      <c r="AC20" s="16">
        <f>IF(T20="","",R20*AB20)</f>
        <v>0</v>
      </c>
    </row>
    <row r="21" spans="1:29" ht="15.95" customHeight="1">
      <c r="A21" s="1"/>
      <c r="B21" s="2"/>
      <c r="C21" s="3"/>
      <c r="D21" s="83"/>
      <c r="E21" s="83"/>
      <c r="F21" s="6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9">
        <f t="shared" ref="R21" si="7">SUM(H21:Q21)</f>
        <v>0</v>
      </c>
      <c r="S21" s="10">
        <f t="shared" ref="S21" si="8">SUM(R21)</f>
        <v>0</v>
      </c>
      <c r="T21" s="11" t="str">
        <f t="shared" ref="T21" si="9">IF(S21=0,"",IF(S21&lt;0.5,1,ROUND(S21,0)))</f>
        <v/>
      </c>
      <c r="U21" s="7"/>
      <c r="V21" s="12"/>
      <c r="W21" s="14">
        <f t="shared" ref="W21" si="10">ROUNDDOWN(R21*V21,0)</f>
        <v>0</v>
      </c>
      <c r="X21" s="13"/>
      <c r="Y21" s="14">
        <f t="shared" ref="Y21" si="11">ROUNDDOWN(R21*X21,0)</f>
        <v>0</v>
      </c>
      <c r="Z21" s="13"/>
      <c r="AA21" s="15">
        <f t="shared" ref="AA21" si="12">ROUNDDOWN(R21*Z21,0)</f>
        <v>0</v>
      </c>
      <c r="AB21" s="13"/>
      <c r="AC21" s="16" t="str">
        <f t="shared" ref="AC21" si="13">IF(T21="","",R21*AB21)</f>
        <v/>
      </c>
    </row>
    <row r="22" spans="1:29" ht="15.95" customHeight="1">
      <c r="A22" s="1"/>
      <c r="B22" s="2"/>
      <c r="C22" s="3"/>
      <c r="D22" s="83" t="s">
        <v>500</v>
      </c>
      <c r="E22" s="244" t="s">
        <v>452</v>
      </c>
      <c r="F22" s="6" t="s">
        <v>493</v>
      </c>
      <c r="G22" s="7"/>
      <c r="H22" s="8">
        <v>24.5</v>
      </c>
      <c r="I22" s="8">
        <v>11.7</v>
      </c>
      <c r="J22" s="8"/>
      <c r="K22" s="8"/>
      <c r="L22" s="8"/>
      <c r="M22" s="8"/>
      <c r="N22" s="8"/>
      <c r="O22" s="8"/>
      <c r="P22" s="8"/>
      <c r="Q22" s="8"/>
      <c r="R22" s="9">
        <f>SUM(H22:Q22)</f>
        <v>36.200000000000003</v>
      </c>
      <c r="S22" s="10">
        <f>SUM(R22)</f>
        <v>36.200000000000003</v>
      </c>
      <c r="T22" s="11">
        <f>IF(S22=0,"",IF(S22&lt;0.5,1,ROUND(S22,0)))</f>
        <v>36</v>
      </c>
      <c r="U22" s="7"/>
      <c r="V22" s="12"/>
      <c r="W22" s="14">
        <f>ROUNDDOWN(R22*V22,0)</f>
        <v>0</v>
      </c>
      <c r="X22" s="13"/>
      <c r="Y22" s="14">
        <f>ROUNDDOWN(R22*X22,0)</f>
        <v>0</v>
      </c>
      <c r="Z22" s="13"/>
      <c r="AA22" s="15">
        <f>ROUNDDOWN(R22*Z22,0)</f>
        <v>0</v>
      </c>
      <c r="AB22" s="13"/>
      <c r="AC22" s="16">
        <f>IF(T22="","",R22*AB22)</f>
        <v>0</v>
      </c>
    </row>
    <row r="23" spans="1:29" ht="15.95" customHeight="1">
      <c r="A23" s="1"/>
      <c r="B23" s="2"/>
      <c r="C23" s="3"/>
      <c r="D23" s="83"/>
      <c r="E23" s="83"/>
      <c r="F23" s="6"/>
      <c r="G23" s="7"/>
      <c r="H23" s="8"/>
      <c r="I23" s="8"/>
      <c r="J23" s="8"/>
      <c r="K23" s="8"/>
      <c r="L23" s="8"/>
      <c r="M23" s="8"/>
      <c r="N23" s="8"/>
      <c r="O23" s="8"/>
      <c r="P23" s="8"/>
      <c r="Q23" s="8"/>
      <c r="R23" s="9">
        <f>SUM(H23:Q23)</f>
        <v>0</v>
      </c>
      <c r="S23" s="10">
        <f>SUM(R23)</f>
        <v>0</v>
      </c>
      <c r="T23" s="11" t="str">
        <f>IF(S23=0,"",IF(S23&lt;0.5,1,ROUND(S23,0)))</f>
        <v/>
      </c>
      <c r="U23" s="7"/>
      <c r="V23" s="12"/>
      <c r="W23" s="14">
        <f>ROUNDDOWN(R23*V23,0)</f>
        <v>0</v>
      </c>
      <c r="X23" s="13"/>
      <c r="Y23" s="14">
        <f>ROUNDDOWN(R23*X23,0)</f>
        <v>0</v>
      </c>
      <c r="Z23" s="13"/>
      <c r="AA23" s="15">
        <f>ROUNDDOWN(R23*Z23,0)</f>
        <v>0</v>
      </c>
      <c r="AB23" s="13"/>
      <c r="AC23" s="16" t="str">
        <f>IF(T23="","",R23*AB23)</f>
        <v/>
      </c>
    </row>
    <row r="24" spans="1:29" ht="15.95" customHeight="1">
      <c r="A24" s="1"/>
      <c r="B24" s="2"/>
      <c r="C24" s="3"/>
      <c r="D24" s="83" t="s">
        <v>500</v>
      </c>
      <c r="E24" s="244" t="s">
        <v>454</v>
      </c>
      <c r="F24" s="6" t="s">
        <v>494</v>
      </c>
      <c r="G24" s="7"/>
      <c r="H24" s="8">
        <v>8.1999999999999993</v>
      </c>
      <c r="I24" s="8">
        <v>4</v>
      </c>
      <c r="J24" s="8"/>
      <c r="K24" s="8"/>
      <c r="L24" s="8"/>
      <c r="M24" s="8"/>
      <c r="N24" s="8"/>
      <c r="O24" s="8"/>
      <c r="P24" s="8"/>
      <c r="Q24" s="8"/>
      <c r="R24" s="9">
        <f>SUM(H24:Q24)</f>
        <v>12.2</v>
      </c>
      <c r="S24" s="10">
        <f>SUM(R24)</f>
        <v>12.2</v>
      </c>
      <c r="T24" s="11">
        <f>IF(S24=0,"",IF(S24&lt;0.5,1,ROUND(S24,0)))</f>
        <v>12</v>
      </c>
      <c r="U24" s="7"/>
      <c r="V24" s="12"/>
      <c r="W24" s="14">
        <f>ROUNDDOWN(R24*V24,0)</f>
        <v>0</v>
      </c>
      <c r="X24" s="13"/>
      <c r="Y24" s="14">
        <f>ROUNDDOWN(R24*X24,0)</f>
        <v>0</v>
      </c>
      <c r="Z24" s="13"/>
      <c r="AA24" s="15">
        <f>ROUNDDOWN(R24*Z24,0)</f>
        <v>0</v>
      </c>
      <c r="AB24" s="13"/>
      <c r="AC24" s="16">
        <f>IF(T24="","",R24*AB24)</f>
        <v>0</v>
      </c>
    </row>
    <row r="25" spans="1:29" ht="15.95" customHeight="1">
      <c r="A25" s="1"/>
      <c r="B25" s="2"/>
      <c r="C25" s="3"/>
      <c r="D25" s="83"/>
      <c r="E25" s="83"/>
      <c r="F25" s="6"/>
      <c r="G25" s="7"/>
      <c r="H25" s="8"/>
      <c r="I25" s="8"/>
      <c r="J25" s="8"/>
      <c r="K25" s="8"/>
      <c r="L25" s="8"/>
      <c r="M25" s="8"/>
      <c r="N25" s="8"/>
      <c r="O25" s="8"/>
      <c r="P25" s="8"/>
      <c r="Q25" s="8"/>
      <c r="R25" s="9">
        <f t="shared" si="0"/>
        <v>0</v>
      </c>
      <c r="S25" s="10">
        <f t="shared" si="1"/>
        <v>0</v>
      </c>
      <c r="T25" s="11" t="str">
        <f t="shared" si="2"/>
        <v/>
      </c>
      <c r="U25" s="7"/>
      <c r="V25" s="12"/>
      <c r="W25" s="14">
        <f t="shared" si="3"/>
        <v>0</v>
      </c>
      <c r="X25" s="13"/>
      <c r="Y25" s="14">
        <f t="shared" si="4"/>
        <v>0</v>
      </c>
      <c r="Z25" s="13"/>
      <c r="AA25" s="15">
        <f t="shared" si="5"/>
        <v>0</v>
      </c>
      <c r="AB25" s="13"/>
      <c r="AC25" s="16" t="str">
        <f t="shared" si="6"/>
        <v/>
      </c>
    </row>
    <row r="26" spans="1:29" ht="15.95" customHeight="1">
      <c r="A26" s="1"/>
      <c r="B26" s="2"/>
      <c r="C26" s="3"/>
      <c r="D26" s="83" t="s">
        <v>500</v>
      </c>
      <c r="E26" s="244" t="s">
        <v>457</v>
      </c>
      <c r="F26" s="6" t="s">
        <v>495</v>
      </c>
      <c r="G26" s="7"/>
      <c r="H26" s="8">
        <v>1.5</v>
      </c>
      <c r="I26" s="8">
        <v>6.6</v>
      </c>
      <c r="J26" s="8"/>
      <c r="K26" s="8"/>
      <c r="L26" s="8"/>
      <c r="M26" s="8"/>
      <c r="N26" s="8"/>
      <c r="O26" s="8"/>
      <c r="P26" s="8"/>
      <c r="Q26" s="8"/>
      <c r="R26" s="9">
        <f t="shared" si="0"/>
        <v>8.1</v>
      </c>
      <c r="S26" s="10">
        <f t="shared" si="1"/>
        <v>8.1</v>
      </c>
      <c r="T26" s="11">
        <f t="shared" si="2"/>
        <v>8</v>
      </c>
      <c r="U26" s="7"/>
      <c r="V26" s="12"/>
      <c r="W26" s="14">
        <f t="shared" si="3"/>
        <v>0</v>
      </c>
      <c r="X26" s="13"/>
      <c r="Y26" s="14">
        <f t="shared" si="4"/>
        <v>0</v>
      </c>
      <c r="Z26" s="13"/>
      <c r="AA26" s="15">
        <f t="shared" si="5"/>
        <v>0</v>
      </c>
      <c r="AB26" s="13"/>
      <c r="AC26" s="16">
        <f t="shared" si="6"/>
        <v>0</v>
      </c>
    </row>
    <row r="27" spans="1:29" ht="15.95" customHeight="1">
      <c r="A27" s="1"/>
      <c r="B27" s="2"/>
      <c r="C27" s="3"/>
      <c r="D27" s="4"/>
      <c r="E27" s="5"/>
      <c r="F27" s="6"/>
      <c r="G27" s="7"/>
      <c r="H27" s="8"/>
      <c r="I27" s="8"/>
      <c r="J27" s="8"/>
      <c r="K27" s="8"/>
      <c r="L27" s="8"/>
      <c r="M27" s="8"/>
      <c r="N27" s="8"/>
      <c r="O27" s="8"/>
      <c r="P27" s="8"/>
      <c r="Q27" s="8"/>
      <c r="R27" s="9">
        <f t="shared" si="0"/>
        <v>0</v>
      </c>
      <c r="S27" s="10">
        <f t="shared" si="1"/>
        <v>0</v>
      </c>
      <c r="T27" s="11" t="str">
        <f t="shared" si="2"/>
        <v/>
      </c>
      <c r="U27" s="7"/>
      <c r="V27" s="12"/>
      <c r="W27" s="14">
        <f t="shared" si="3"/>
        <v>0</v>
      </c>
      <c r="X27" s="13"/>
      <c r="Y27" s="14">
        <f t="shared" si="4"/>
        <v>0</v>
      </c>
      <c r="Z27" s="13"/>
      <c r="AA27" s="15">
        <f t="shared" si="5"/>
        <v>0</v>
      </c>
      <c r="AB27" s="13"/>
      <c r="AC27" s="16" t="str">
        <f t="shared" si="6"/>
        <v/>
      </c>
    </row>
    <row r="28" spans="1:29" ht="15.95" customHeight="1">
      <c r="A28" s="1"/>
      <c r="B28" s="2"/>
      <c r="C28" s="3"/>
      <c r="D28" s="83" t="s">
        <v>500</v>
      </c>
      <c r="E28" s="244" t="s">
        <v>466</v>
      </c>
      <c r="F28" s="6" t="s">
        <v>496</v>
      </c>
      <c r="G28" s="7"/>
      <c r="H28" s="8"/>
      <c r="I28" s="8">
        <v>1.5</v>
      </c>
      <c r="J28" s="8"/>
      <c r="K28" s="8"/>
      <c r="L28" s="8"/>
      <c r="M28" s="8"/>
      <c r="N28" s="8"/>
      <c r="O28" s="8"/>
      <c r="P28" s="8"/>
      <c r="Q28" s="8"/>
      <c r="R28" s="9">
        <f>SUM(H28:Q28)</f>
        <v>1.5</v>
      </c>
      <c r="S28" s="10">
        <f>SUM(R28)</f>
        <v>1.5</v>
      </c>
      <c r="T28" s="11">
        <f>IF(S28=0,"",IF(S28&lt;0.5,1,ROUND(S28,0)))</f>
        <v>2</v>
      </c>
      <c r="U28" s="7"/>
      <c r="V28" s="12"/>
      <c r="W28" s="14">
        <f>ROUNDDOWN(R28*V28,0)</f>
        <v>0</v>
      </c>
      <c r="X28" s="13"/>
      <c r="Y28" s="14">
        <f>ROUNDDOWN(R28*X28,0)</f>
        <v>0</v>
      </c>
      <c r="Z28" s="13"/>
      <c r="AA28" s="15">
        <f>ROUNDDOWN(R28*Z28,0)</f>
        <v>0</v>
      </c>
      <c r="AB28" s="13"/>
      <c r="AC28" s="16">
        <f>IF(T28="","",R28*AB28)</f>
        <v>0</v>
      </c>
    </row>
    <row r="29" spans="1:29" ht="15.95" customHeight="1">
      <c r="A29" s="1"/>
      <c r="B29" s="2"/>
      <c r="C29" s="3"/>
      <c r="D29" s="4"/>
      <c r="E29" s="5"/>
      <c r="F29" s="6"/>
      <c r="G29" s="7"/>
      <c r="H29" s="8"/>
      <c r="I29" s="8"/>
      <c r="J29" s="8"/>
      <c r="K29" s="8"/>
      <c r="L29" s="8"/>
      <c r="M29" s="8"/>
      <c r="N29" s="8"/>
      <c r="O29" s="8"/>
      <c r="P29" s="8"/>
      <c r="Q29" s="8"/>
      <c r="R29" s="9">
        <f>SUM(H29:Q29)</f>
        <v>0</v>
      </c>
      <c r="S29" s="10">
        <f>SUM(R29)</f>
        <v>0</v>
      </c>
      <c r="T29" s="11" t="str">
        <f>IF(S29=0,"",IF(S29&lt;0.5,1,ROUND(S29,0)))</f>
        <v/>
      </c>
      <c r="U29" s="7"/>
      <c r="V29" s="12"/>
      <c r="W29" s="14">
        <f>ROUNDDOWN(R29*V29,0)</f>
        <v>0</v>
      </c>
      <c r="X29" s="13"/>
      <c r="Y29" s="14">
        <f>ROUNDDOWN(R29*X29,0)</f>
        <v>0</v>
      </c>
      <c r="Z29" s="13"/>
      <c r="AA29" s="15">
        <f>ROUNDDOWN(R29*Z29,0)</f>
        <v>0</v>
      </c>
      <c r="AB29" s="13"/>
      <c r="AC29" s="16" t="str">
        <f>IF(T29="","",R29*AB29)</f>
        <v/>
      </c>
    </row>
    <row r="30" spans="1:29" ht="15.95" customHeight="1">
      <c r="A30" s="1"/>
      <c r="B30" s="2"/>
      <c r="C30" s="3"/>
      <c r="D30" s="83" t="s">
        <v>500</v>
      </c>
      <c r="E30" s="244" t="s">
        <v>458</v>
      </c>
      <c r="F30" s="6" t="s">
        <v>497</v>
      </c>
      <c r="G30" s="7"/>
      <c r="H30" s="8">
        <v>13.5</v>
      </c>
      <c r="I30" s="8"/>
      <c r="J30" s="8"/>
      <c r="K30" s="8"/>
      <c r="L30" s="8"/>
      <c r="M30" s="8"/>
      <c r="N30" s="8"/>
      <c r="O30" s="8"/>
      <c r="P30" s="8"/>
      <c r="Q30" s="8"/>
      <c r="R30" s="9">
        <f t="shared" si="0"/>
        <v>13.5</v>
      </c>
      <c r="S30" s="10">
        <f t="shared" si="1"/>
        <v>13.5</v>
      </c>
      <c r="T30" s="11">
        <f t="shared" si="2"/>
        <v>14</v>
      </c>
      <c r="U30" s="7"/>
      <c r="V30" s="12"/>
      <c r="W30" s="14">
        <f t="shared" si="3"/>
        <v>0</v>
      </c>
      <c r="X30" s="13"/>
      <c r="Y30" s="14">
        <f t="shared" si="4"/>
        <v>0</v>
      </c>
      <c r="Z30" s="13"/>
      <c r="AA30" s="15">
        <f t="shared" si="5"/>
        <v>0</v>
      </c>
      <c r="AB30" s="13"/>
      <c r="AC30" s="16">
        <f t="shared" si="6"/>
        <v>0</v>
      </c>
    </row>
    <row r="31" spans="1:29" ht="15.95" customHeight="1">
      <c r="A31" s="1"/>
      <c r="B31" s="2"/>
      <c r="C31" s="3"/>
      <c r="D31" s="4"/>
      <c r="E31" s="5"/>
      <c r="F31" s="6"/>
      <c r="G31" s="7"/>
      <c r="H31" s="8"/>
      <c r="I31" s="8"/>
      <c r="J31" s="8"/>
      <c r="K31" s="8"/>
      <c r="L31" s="8"/>
      <c r="M31" s="8"/>
      <c r="N31" s="8"/>
      <c r="O31" s="8"/>
      <c r="P31" s="8"/>
      <c r="Q31" s="8"/>
      <c r="R31" s="9">
        <f t="shared" si="0"/>
        <v>0</v>
      </c>
      <c r="S31" s="10">
        <f t="shared" si="1"/>
        <v>0</v>
      </c>
      <c r="T31" s="11" t="str">
        <f t="shared" si="2"/>
        <v/>
      </c>
      <c r="U31" s="7"/>
      <c r="V31" s="12"/>
      <c r="W31" s="14">
        <f t="shared" si="3"/>
        <v>0</v>
      </c>
      <c r="X31" s="13"/>
      <c r="Y31" s="14">
        <f t="shared" si="4"/>
        <v>0</v>
      </c>
      <c r="Z31" s="13"/>
      <c r="AA31" s="15">
        <f t="shared" si="5"/>
        <v>0</v>
      </c>
      <c r="AB31" s="13"/>
      <c r="AC31" s="16" t="str">
        <f t="shared" si="6"/>
        <v/>
      </c>
    </row>
    <row r="32" spans="1:29" ht="15.95" customHeight="1">
      <c r="A32" s="1"/>
      <c r="B32" s="2"/>
      <c r="C32" s="3"/>
      <c r="D32" s="83" t="s">
        <v>500</v>
      </c>
      <c r="E32" s="244" t="s">
        <v>458</v>
      </c>
      <c r="F32" s="6" t="s">
        <v>498</v>
      </c>
      <c r="G32" s="7"/>
      <c r="H32" s="8"/>
      <c r="I32" s="8">
        <v>12.2</v>
      </c>
      <c r="J32" s="8"/>
      <c r="K32" s="8"/>
      <c r="L32" s="8"/>
      <c r="M32" s="8"/>
      <c r="N32" s="8"/>
      <c r="O32" s="8"/>
      <c r="P32" s="8"/>
      <c r="Q32" s="8"/>
      <c r="R32" s="9">
        <f t="shared" si="0"/>
        <v>12.2</v>
      </c>
      <c r="S32" s="10">
        <f t="shared" si="1"/>
        <v>12.2</v>
      </c>
      <c r="T32" s="11">
        <f t="shared" si="2"/>
        <v>12</v>
      </c>
      <c r="U32" s="7"/>
      <c r="V32" s="12"/>
      <c r="W32" s="14">
        <f t="shared" si="3"/>
        <v>0</v>
      </c>
      <c r="X32" s="13"/>
      <c r="Y32" s="14">
        <f t="shared" si="4"/>
        <v>0</v>
      </c>
      <c r="Z32" s="13"/>
      <c r="AA32" s="15">
        <f t="shared" si="5"/>
        <v>0</v>
      </c>
      <c r="AB32" s="13"/>
      <c r="AC32" s="16">
        <f t="shared" si="6"/>
        <v>0</v>
      </c>
    </row>
    <row r="33" spans="1:29" ht="15.95" customHeight="1">
      <c r="A33" s="1"/>
      <c r="B33" s="2"/>
      <c r="C33" s="3"/>
      <c r="D33" s="4"/>
      <c r="E33" s="5"/>
      <c r="F33" s="6"/>
      <c r="G33" s="7"/>
      <c r="H33" s="8"/>
      <c r="I33" s="8"/>
      <c r="J33" s="8"/>
      <c r="K33" s="8"/>
      <c r="L33" s="8"/>
      <c r="M33" s="8"/>
      <c r="N33" s="8"/>
      <c r="O33" s="8"/>
      <c r="P33" s="8"/>
      <c r="Q33" s="8"/>
      <c r="R33" s="9">
        <f t="shared" si="0"/>
        <v>0</v>
      </c>
      <c r="S33" s="10">
        <f t="shared" si="1"/>
        <v>0</v>
      </c>
      <c r="T33" s="11" t="str">
        <f t="shared" si="2"/>
        <v/>
      </c>
      <c r="U33" s="7"/>
      <c r="V33" s="12"/>
      <c r="W33" s="14">
        <f t="shared" si="3"/>
        <v>0</v>
      </c>
      <c r="X33" s="13"/>
      <c r="Y33" s="14">
        <f t="shared" si="4"/>
        <v>0</v>
      </c>
      <c r="Z33" s="13"/>
      <c r="AA33" s="15">
        <f t="shared" si="5"/>
        <v>0</v>
      </c>
      <c r="AB33" s="13"/>
      <c r="AC33" s="16" t="str">
        <f t="shared" si="6"/>
        <v/>
      </c>
    </row>
    <row r="34" spans="1:29" ht="15.95" customHeight="1">
      <c r="A34" s="1"/>
      <c r="B34" s="2"/>
      <c r="C34" s="3" t="s">
        <v>503</v>
      </c>
      <c r="D34" s="4" t="s">
        <v>504</v>
      </c>
      <c r="E34" s="5"/>
      <c r="F34" s="6"/>
      <c r="G34" s="7"/>
      <c r="H34" s="8">
        <v>3</v>
      </c>
      <c r="I34" s="8">
        <v>2.7</v>
      </c>
      <c r="J34" s="8"/>
      <c r="K34" s="8"/>
      <c r="L34" s="8"/>
      <c r="M34" s="8"/>
      <c r="N34" s="8"/>
      <c r="O34" s="8"/>
      <c r="P34" s="8"/>
      <c r="Q34" s="8"/>
      <c r="R34" s="9">
        <f t="shared" si="0"/>
        <v>5.7</v>
      </c>
      <c r="S34" s="10">
        <f t="shared" si="1"/>
        <v>5.7</v>
      </c>
      <c r="T34" s="11">
        <f t="shared" si="2"/>
        <v>6</v>
      </c>
      <c r="U34" s="7"/>
      <c r="V34" s="12"/>
      <c r="W34" s="14">
        <f t="shared" si="3"/>
        <v>0</v>
      </c>
      <c r="X34" s="13"/>
      <c r="Y34" s="14">
        <f t="shared" si="4"/>
        <v>0</v>
      </c>
      <c r="Z34" s="13"/>
      <c r="AA34" s="15">
        <f t="shared" si="5"/>
        <v>0</v>
      </c>
      <c r="AB34" s="13"/>
      <c r="AC34" s="16">
        <f t="shared" si="6"/>
        <v>0</v>
      </c>
    </row>
    <row r="35" spans="1:29" ht="15.95" customHeight="1">
      <c r="A35" s="1"/>
      <c r="B35" s="2"/>
      <c r="C35" s="3"/>
      <c r="D35" s="4"/>
      <c r="E35" s="5"/>
      <c r="F35" s="6"/>
      <c r="G35" s="7"/>
      <c r="H35" s="8"/>
      <c r="I35" s="8"/>
      <c r="J35" s="8"/>
      <c r="K35" s="8"/>
      <c r="L35" s="8"/>
      <c r="M35" s="8"/>
      <c r="N35" s="8"/>
      <c r="O35" s="8"/>
      <c r="P35" s="8"/>
      <c r="Q35" s="8"/>
      <c r="R35" s="9">
        <f t="shared" si="0"/>
        <v>0</v>
      </c>
      <c r="S35" s="10">
        <f t="shared" si="1"/>
        <v>0</v>
      </c>
      <c r="T35" s="11" t="str">
        <f t="shared" si="2"/>
        <v/>
      </c>
      <c r="U35" s="7"/>
      <c r="V35" s="12"/>
      <c r="W35" s="14">
        <f t="shared" si="3"/>
        <v>0</v>
      </c>
      <c r="X35" s="13"/>
      <c r="Y35" s="14">
        <f t="shared" si="4"/>
        <v>0</v>
      </c>
      <c r="Z35" s="13"/>
      <c r="AA35" s="15">
        <f t="shared" si="5"/>
        <v>0</v>
      </c>
      <c r="AB35" s="13"/>
      <c r="AC35" s="16" t="str">
        <f t="shared" si="6"/>
        <v/>
      </c>
    </row>
    <row r="36" spans="1:29" ht="15.95" customHeight="1">
      <c r="A36" s="1"/>
      <c r="B36" s="2"/>
      <c r="C36" s="3" t="s">
        <v>505</v>
      </c>
      <c r="D36" s="4"/>
      <c r="E36" s="5"/>
      <c r="F36" s="6"/>
      <c r="G36" s="7"/>
      <c r="H36" s="8">
        <v>2</v>
      </c>
      <c r="I36" s="8">
        <v>5</v>
      </c>
      <c r="J36" s="8"/>
      <c r="K36" s="8"/>
      <c r="L36" s="8"/>
      <c r="M36" s="8"/>
      <c r="N36" s="8"/>
      <c r="O36" s="8"/>
      <c r="P36" s="8"/>
      <c r="Q36" s="8"/>
      <c r="R36" s="9">
        <f t="shared" si="0"/>
        <v>7</v>
      </c>
      <c r="S36" s="10">
        <f t="shared" si="1"/>
        <v>7</v>
      </c>
      <c r="T36" s="11">
        <f t="shared" si="2"/>
        <v>7</v>
      </c>
      <c r="U36" s="7"/>
      <c r="V36" s="12"/>
      <c r="W36" s="14">
        <f t="shared" si="3"/>
        <v>0</v>
      </c>
      <c r="X36" s="13"/>
      <c r="Y36" s="14">
        <f t="shared" si="4"/>
        <v>0</v>
      </c>
      <c r="Z36" s="13"/>
      <c r="AA36" s="15">
        <f t="shared" si="5"/>
        <v>0</v>
      </c>
      <c r="AB36" s="13"/>
      <c r="AC36" s="16">
        <f t="shared" si="6"/>
        <v>0</v>
      </c>
    </row>
    <row r="37" spans="1:29" ht="15.95" customHeight="1">
      <c r="A37" s="1" t="s">
        <v>501</v>
      </c>
      <c r="B37" s="2"/>
      <c r="C37" s="3"/>
      <c r="D37" s="4"/>
      <c r="E37" s="5"/>
      <c r="F37" s="6"/>
      <c r="G37" s="7"/>
      <c r="H37" s="8"/>
      <c r="I37" s="8"/>
      <c r="J37" s="8"/>
      <c r="K37" s="8"/>
      <c r="L37" s="8"/>
      <c r="M37" s="8"/>
      <c r="N37" s="8"/>
      <c r="O37" s="8"/>
      <c r="P37" s="8"/>
      <c r="Q37" s="8"/>
      <c r="R37" s="9">
        <f t="shared" si="0"/>
        <v>0</v>
      </c>
      <c r="S37" s="10">
        <f t="shared" si="1"/>
        <v>0</v>
      </c>
      <c r="T37" s="11" t="str">
        <f t="shared" si="2"/>
        <v/>
      </c>
      <c r="U37" s="7"/>
      <c r="V37" s="12"/>
      <c r="W37" s="14">
        <f t="shared" si="3"/>
        <v>0</v>
      </c>
      <c r="X37" s="13"/>
      <c r="Y37" s="14">
        <f t="shared" si="4"/>
        <v>0</v>
      </c>
      <c r="Z37" s="13"/>
      <c r="AA37" s="15">
        <f t="shared" si="5"/>
        <v>0</v>
      </c>
      <c r="AB37" s="13"/>
      <c r="AC37" s="16" t="str">
        <f t="shared" si="6"/>
        <v/>
      </c>
    </row>
    <row r="38" spans="1:29" ht="15.95" customHeight="1">
      <c r="A38" s="1"/>
      <c r="B38" s="2"/>
      <c r="C38" s="3" t="s">
        <v>502</v>
      </c>
      <c r="D38" s="4" t="s">
        <v>49</v>
      </c>
      <c r="E38" s="5">
        <v>25</v>
      </c>
      <c r="F38" s="6" t="s">
        <v>0</v>
      </c>
      <c r="G38" s="7"/>
      <c r="H38" s="8">
        <f>空調設備調書!X72</f>
        <v>35.800000000000004</v>
      </c>
      <c r="I38" s="8">
        <f>空調設備調書!X105</f>
        <v>35.6</v>
      </c>
      <c r="J38" s="8"/>
      <c r="K38" s="8"/>
      <c r="L38" s="8"/>
      <c r="M38" s="8"/>
      <c r="N38" s="8"/>
      <c r="O38" s="8"/>
      <c r="P38" s="8"/>
      <c r="Q38" s="8"/>
      <c r="R38" s="9">
        <f t="shared" si="0"/>
        <v>71.400000000000006</v>
      </c>
      <c r="S38" s="10">
        <f>SUM(R38)</f>
        <v>71.400000000000006</v>
      </c>
      <c r="T38" s="11">
        <f t="shared" si="2"/>
        <v>71</v>
      </c>
      <c r="U38" s="7"/>
      <c r="V38" s="12"/>
      <c r="W38" s="14">
        <f t="shared" si="3"/>
        <v>0</v>
      </c>
      <c r="X38" s="13"/>
      <c r="Y38" s="14">
        <f t="shared" si="4"/>
        <v>0</v>
      </c>
      <c r="Z38" s="13"/>
      <c r="AA38" s="15">
        <f t="shared" si="5"/>
        <v>0</v>
      </c>
      <c r="AB38" s="13"/>
      <c r="AC38" s="16">
        <f t="shared" si="6"/>
        <v>0</v>
      </c>
    </row>
    <row r="39" spans="1:29" ht="15.95" customHeight="1">
      <c r="A39" s="1"/>
      <c r="B39" s="2"/>
      <c r="C39" s="3"/>
      <c r="D39" s="4"/>
      <c r="E39" s="5"/>
      <c r="F39" s="6"/>
      <c r="G39" s="7"/>
      <c r="H39" s="8"/>
      <c r="I39" s="8"/>
      <c r="J39" s="8"/>
      <c r="K39" s="8"/>
      <c r="L39" s="8"/>
      <c r="M39" s="8"/>
      <c r="N39" s="8"/>
      <c r="O39" s="8"/>
      <c r="P39" s="8"/>
      <c r="Q39" s="8"/>
      <c r="R39" s="9">
        <f t="shared" si="0"/>
        <v>0</v>
      </c>
      <c r="S39" s="10"/>
      <c r="T39" s="11"/>
      <c r="U39" s="7"/>
      <c r="V39" s="12"/>
      <c r="W39" s="14">
        <f t="shared" si="3"/>
        <v>0</v>
      </c>
      <c r="X39" s="13"/>
      <c r="Y39" s="14">
        <f t="shared" si="4"/>
        <v>0</v>
      </c>
      <c r="Z39" s="13"/>
      <c r="AA39" s="15">
        <f t="shared" si="5"/>
        <v>0</v>
      </c>
      <c r="AB39" s="13"/>
      <c r="AC39" s="16" t="str">
        <f t="shared" si="6"/>
        <v/>
      </c>
    </row>
    <row r="40" spans="1:29" ht="15.95" customHeight="1">
      <c r="A40" s="1"/>
      <c r="B40" s="2"/>
      <c r="C40" s="3"/>
      <c r="D40" s="4" t="s">
        <v>49</v>
      </c>
      <c r="E40" s="5">
        <v>30</v>
      </c>
      <c r="F40" s="6" t="s">
        <v>506</v>
      </c>
      <c r="G40" s="7"/>
      <c r="H40" s="8">
        <f>空調設備調書!X74</f>
        <v>24.099999999999994</v>
      </c>
      <c r="I40" s="8">
        <f>空調設備調書!X107</f>
        <v>30.4</v>
      </c>
      <c r="J40" s="8"/>
      <c r="K40" s="8"/>
      <c r="L40" s="8"/>
      <c r="M40" s="8"/>
      <c r="N40" s="8"/>
      <c r="O40" s="8"/>
      <c r="P40" s="8"/>
      <c r="Q40" s="8"/>
      <c r="R40" s="9">
        <f t="shared" si="0"/>
        <v>54.499999999999993</v>
      </c>
      <c r="S40" s="10">
        <f>SUM(R40)</f>
        <v>54.499999999999993</v>
      </c>
      <c r="T40" s="11">
        <f t="shared" ref="T40" si="14">IF(S40=0,"",IF(S40&lt;0.5,1,ROUND(S40,0)))</f>
        <v>55</v>
      </c>
      <c r="U40" s="7"/>
      <c r="V40" s="12"/>
      <c r="W40" s="14">
        <f t="shared" si="3"/>
        <v>0</v>
      </c>
      <c r="X40" s="13"/>
      <c r="Y40" s="14">
        <f t="shared" si="4"/>
        <v>0</v>
      </c>
      <c r="Z40" s="13"/>
      <c r="AA40" s="15">
        <f t="shared" si="5"/>
        <v>0</v>
      </c>
      <c r="AB40" s="13"/>
      <c r="AC40" s="16">
        <f t="shared" si="6"/>
        <v>0</v>
      </c>
    </row>
    <row r="41" spans="1:29" ht="15.95" customHeight="1">
      <c r="A41" s="1"/>
      <c r="B41" s="2"/>
      <c r="C41" s="3"/>
      <c r="D41" s="4"/>
      <c r="E41" s="5"/>
      <c r="F41" s="6"/>
      <c r="G41" s="7"/>
      <c r="H41" s="8"/>
      <c r="I41" s="8"/>
      <c r="J41" s="8"/>
      <c r="K41" s="8"/>
      <c r="L41" s="8"/>
      <c r="M41" s="8"/>
      <c r="N41" s="8"/>
      <c r="O41" s="8"/>
      <c r="P41" s="8"/>
      <c r="Q41" s="8"/>
      <c r="R41" s="9">
        <f t="shared" si="0"/>
        <v>0</v>
      </c>
      <c r="S41" s="10"/>
      <c r="T41" s="11"/>
      <c r="U41" s="7"/>
      <c r="V41" s="12"/>
      <c r="W41" s="14">
        <f t="shared" si="3"/>
        <v>0</v>
      </c>
      <c r="X41" s="13"/>
      <c r="Y41" s="14">
        <f t="shared" si="4"/>
        <v>0</v>
      </c>
      <c r="Z41" s="13"/>
      <c r="AA41" s="15">
        <f t="shared" si="5"/>
        <v>0</v>
      </c>
      <c r="AB41" s="13"/>
      <c r="AC41" s="16" t="str">
        <f t="shared" si="6"/>
        <v/>
      </c>
    </row>
    <row r="42" spans="1:29" ht="15.95" customHeight="1">
      <c r="A42" s="1"/>
      <c r="B42" s="2"/>
      <c r="C42" s="3"/>
      <c r="D42" s="4" t="s">
        <v>49</v>
      </c>
      <c r="E42" s="5">
        <v>40</v>
      </c>
      <c r="F42" s="6" t="s">
        <v>506</v>
      </c>
      <c r="G42" s="7"/>
      <c r="H42" s="8">
        <f>空調設備調書!X76</f>
        <v>9</v>
      </c>
      <c r="I42" s="8"/>
      <c r="J42" s="8"/>
      <c r="K42" s="8"/>
      <c r="L42" s="8"/>
      <c r="M42" s="8"/>
      <c r="N42" s="8"/>
      <c r="O42" s="8"/>
      <c r="P42" s="8"/>
      <c r="Q42" s="8"/>
      <c r="R42" s="9">
        <f t="shared" si="0"/>
        <v>9</v>
      </c>
      <c r="S42" s="10">
        <f>SUM(R42:R43)</f>
        <v>23.8</v>
      </c>
      <c r="T42" s="11">
        <f t="shared" si="2"/>
        <v>24</v>
      </c>
      <c r="U42" s="7"/>
      <c r="V42" s="12"/>
      <c r="W42" s="14">
        <f t="shared" si="3"/>
        <v>0</v>
      </c>
      <c r="X42" s="13"/>
      <c r="Y42" s="14">
        <f t="shared" si="4"/>
        <v>0</v>
      </c>
      <c r="Z42" s="13"/>
      <c r="AA42" s="15">
        <f t="shared" si="5"/>
        <v>0</v>
      </c>
      <c r="AB42" s="13"/>
      <c r="AC42" s="16">
        <f t="shared" si="6"/>
        <v>0</v>
      </c>
    </row>
    <row r="43" spans="1:29" ht="15.95" customHeight="1">
      <c r="A43" s="1"/>
      <c r="B43" s="2"/>
      <c r="C43" s="3"/>
      <c r="D43" s="4"/>
      <c r="E43" s="5"/>
      <c r="F43" s="6" t="s">
        <v>507</v>
      </c>
      <c r="G43" s="7"/>
      <c r="H43" s="8">
        <f>空調設備調書!X77</f>
        <v>14.8</v>
      </c>
      <c r="I43" s="8"/>
      <c r="J43" s="8"/>
      <c r="K43" s="8"/>
      <c r="L43" s="8"/>
      <c r="M43" s="8"/>
      <c r="N43" s="8"/>
      <c r="O43" s="8"/>
      <c r="P43" s="8"/>
      <c r="Q43" s="8"/>
      <c r="R43" s="9">
        <f t="shared" si="0"/>
        <v>14.8</v>
      </c>
      <c r="S43" s="10"/>
      <c r="T43" s="11"/>
      <c r="U43" s="7"/>
      <c r="V43" s="12"/>
      <c r="W43" s="14">
        <f t="shared" si="3"/>
        <v>0</v>
      </c>
      <c r="X43" s="13"/>
      <c r="Y43" s="14">
        <f t="shared" si="4"/>
        <v>0</v>
      </c>
      <c r="Z43" s="13"/>
      <c r="AA43" s="15">
        <f t="shared" si="5"/>
        <v>0</v>
      </c>
      <c r="AB43" s="13"/>
      <c r="AC43" s="16" t="str">
        <f t="shared" si="6"/>
        <v/>
      </c>
    </row>
    <row r="44" spans="1:29" ht="15.95" customHeight="1">
      <c r="A44" s="1"/>
      <c r="B44" s="2"/>
      <c r="C44" s="3"/>
      <c r="D44" s="4"/>
      <c r="E44" s="5"/>
      <c r="F44" s="6"/>
      <c r="G44" s="7"/>
      <c r="H44" s="8"/>
      <c r="I44" s="8"/>
      <c r="J44" s="8"/>
      <c r="K44" s="8"/>
      <c r="L44" s="8"/>
      <c r="M44" s="8"/>
      <c r="N44" s="8"/>
      <c r="O44" s="8"/>
      <c r="P44" s="8"/>
      <c r="Q44" s="8"/>
      <c r="R44" s="9">
        <f t="shared" si="0"/>
        <v>0</v>
      </c>
      <c r="S44" s="10"/>
      <c r="T44" s="11" t="str">
        <f t="shared" si="2"/>
        <v/>
      </c>
      <c r="U44" s="7"/>
      <c r="V44" s="12"/>
      <c r="W44" s="14">
        <f t="shared" si="3"/>
        <v>0</v>
      </c>
      <c r="X44" s="13"/>
      <c r="Y44" s="14">
        <f t="shared" si="4"/>
        <v>0</v>
      </c>
      <c r="Z44" s="13"/>
      <c r="AA44" s="15">
        <f t="shared" si="5"/>
        <v>0</v>
      </c>
      <c r="AB44" s="13"/>
      <c r="AC44" s="16" t="str">
        <f t="shared" si="6"/>
        <v/>
      </c>
    </row>
    <row r="45" spans="1:29" ht="15.95" customHeight="1">
      <c r="A45" s="1"/>
      <c r="B45" s="2"/>
      <c r="C45" s="3"/>
      <c r="D45" s="4"/>
      <c r="E45" s="5"/>
      <c r="F45" s="6"/>
      <c r="G45" s="7"/>
      <c r="H45" s="8"/>
      <c r="I45" s="8"/>
      <c r="J45" s="8"/>
      <c r="K45" s="8"/>
      <c r="L45" s="8"/>
      <c r="M45" s="8"/>
      <c r="N45" s="8"/>
      <c r="O45" s="8"/>
      <c r="P45" s="8"/>
      <c r="Q45" s="8"/>
      <c r="R45" s="9">
        <f t="shared" si="0"/>
        <v>0</v>
      </c>
      <c r="S45" s="10"/>
      <c r="T45" s="11"/>
      <c r="U45" s="7"/>
      <c r="V45" s="12"/>
      <c r="W45" s="14">
        <f t="shared" si="3"/>
        <v>0</v>
      </c>
      <c r="X45" s="13"/>
      <c r="Y45" s="14">
        <f t="shared" si="4"/>
        <v>0</v>
      </c>
      <c r="Z45" s="13"/>
      <c r="AA45" s="15">
        <f t="shared" si="5"/>
        <v>0</v>
      </c>
      <c r="AB45" s="13"/>
      <c r="AC45" s="16" t="str">
        <f t="shared" si="6"/>
        <v/>
      </c>
    </row>
    <row r="46" spans="1:29" ht="15.95" customHeight="1">
      <c r="A46" s="1"/>
      <c r="B46" s="2"/>
      <c r="C46" s="3" t="s">
        <v>508</v>
      </c>
      <c r="D46" s="4" t="s">
        <v>49</v>
      </c>
      <c r="E46" s="5">
        <v>25</v>
      </c>
      <c r="F46" s="6" t="s">
        <v>0</v>
      </c>
      <c r="G46" s="7"/>
      <c r="H46" s="8">
        <f>S38</f>
        <v>71.400000000000006</v>
      </c>
      <c r="I46" s="8"/>
      <c r="J46" s="8"/>
      <c r="K46" s="8"/>
      <c r="L46" s="8"/>
      <c r="M46" s="8"/>
      <c r="N46" s="8"/>
      <c r="O46" s="8"/>
      <c r="P46" s="8"/>
      <c r="Q46" s="8"/>
      <c r="R46" s="9">
        <f t="shared" si="0"/>
        <v>71.400000000000006</v>
      </c>
      <c r="S46" s="10">
        <f>SUM(R46)</f>
        <v>71.400000000000006</v>
      </c>
      <c r="T46" s="11">
        <f t="shared" ref="T46" si="15">IF(S46=0,"",IF(S46&lt;0.5,1,ROUND(S46,0)))</f>
        <v>71</v>
      </c>
      <c r="U46" s="7"/>
      <c r="V46" s="12"/>
      <c r="W46" s="14">
        <f t="shared" si="3"/>
        <v>0</v>
      </c>
      <c r="X46" s="13"/>
      <c r="Y46" s="14">
        <f t="shared" si="4"/>
        <v>0</v>
      </c>
      <c r="Z46" s="13"/>
      <c r="AA46" s="15">
        <f t="shared" si="5"/>
        <v>0</v>
      </c>
      <c r="AB46" s="13"/>
      <c r="AC46" s="16">
        <f t="shared" si="6"/>
        <v>0</v>
      </c>
    </row>
    <row r="47" spans="1:29" ht="15.95" customHeight="1">
      <c r="A47" s="1"/>
      <c r="B47" s="2"/>
      <c r="C47" s="3"/>
      <c r="D47" s="4"/>
      <c r="E47" s="5">
        <v>30</v>
      </c>
      <c r="F47" s="6" t="s">
        <v>506</v>
      </c>
      <c r="G47" s="7"/>
      <c r="H47" s="8">
        <f>R40</f>
        <v>54.499999999999993</v>
      </c>
      <c r="I47" s="8"/>
      <c r="J47" s="8"/>
      <c r="K47" s="8"/>
      <c r="L47" s="8"/>
      <c r="M47" s="8"/>
      <c r="N47" s="8"/>
      <c r="O47" s="8"/>
      <c r="P47" s="8"/>
      <c r="Q47" s="8"/>
      <c r="R47" s="9">
        <f t="shared" si="0"/>
        <v>54.499999999999993</v>
      </c>
      <c r="S47" s="10">
        <f t="shared" ref="S47:S48" si="16">SUM(R47)</f>
        <v>54.499999999999993</v>
      </c>
      <c r="T47" s="11">
        <f t="shared" si="2"/>
        <v>55</v>
      </c>
      <c r="U47" s="7"/>
      <c r="V47" s="12"/>
      <c r="W47" s="14">
        <f t="shared" si="3"/>
        <v>0</v>
      </c>
      <c r="X47" s="13"/>
      <c r="Y47" s="14">
        <f t="shared" si="4"/>
        <v>0</v>
      </c>
      <c r="Z47" s="13"/>
      <c r="AA47" s="15">
        <f t="shared" si="5"/>
        <v>0</v>
      </c>
      <c r="AB47" s="13"/>
      <c r="AC47" s="16">
        <f t="shared" si="6"/>
        <v>0</v>
      </c>
    </row>
    <row r="48" spans="1:29" ht="15.95" customHeight="1">
      <c r="A48" s="1"/>
      <c r="B48" s="2"/>
      <c r="C48" s="3"/>
      <c r="D48" s="4"/>
      <c r="E48" s="5">
        <v>40</v>
      </c>
      <c r="F48" s="6" t="s">
        <v>509</v>
      </c>
      <c r="G48" s="7"/>
      <c r="H48" s="8">
        <f>R42</f>
        <v>9</v>
      </c>
      <c r="I48" s="8"/>
      <c r="J48" s="8"/>
      <c r="K48" s="8"/>
      <c r="L48" s="8"/>
      <c r="M48" s="8"/>
      <c r="N48" s="8"/>
      <c r="O48" s="8"/>
      <c r="P48" s="8"/>
      <c r="Q48" s="8"/>
      <c r="R48" s="9">
        <f t="shared" si="0"/>
        <v>9</v>
      </c>
      <c r="S48" s="10">
        <f t="shared" si="16"/>
        <v>9</v>
      </c>
      <c r="T48" s="11">
        <f t="shared" si="2"/>
        <v>9</v>
      </c>
      <c r="U48" s="7"/>
      <c r="V48" s="12"/>
      <c r="W48" s="14">
        <f t="shared" si="3"/>
        <v>0</v>
      </c>
      <c r="X48" s="13"/>
      <c r="Y48" s="14">
        <f t="shared" si="4"/>
        <v>0</v>
      </c>
      <c r="Z48" s="13"/>
      <c r="AA48" s="15">
        <f t="shared" si="5"/>
        <v>0</v>
      </c>
      <c r="AB48" s="13"/>
      <c r="AC48" s="16">
        <f t="shared" si="6"/>
        <v>0</v>
      </c>
    </row>
    <row r="49" spans="1:29" ht="15.95" customHeight="1">
      <c r="A49" s="1"/>
      <c r="B49" s="2"/>
      <c r="C49" s="3"/>
      <c r="D49" s="4"/>
      <c r="E49" s="5"/>
      <c r="F49" s="6"/>
      <c r="G49" s="7"/>
      <c r="H49" s="8"/>
      <c r="I49" s="8"/>
      <c r="J49" s="8"/>
      <c r="K49" s="8"/>
      <c r="L49" s="8"/>
      <c r="M49" s="8"/>
      <c r="N49" s="8"/>
      <c r="O49" s="8"/>
      <c r="P49" s="8"/>
      <c r="Q49" s="8"/>
      <c r="R49" s="9"/>
      <c r="S49" s="10">
        <f t="shared" si="1"/>
        <v>0</v>
      </c>
      <c r="T49" s="11" t="str">
        <f t="shared" si="2"/>
        <v/>
      </c>
      <c r="U49" s="7"/>
      <c r="V49" s="12"/>
      <c r="W49" s="14">
        <f t="shared" si="3"/>
        <v>0</v>
      </c>
      <c r="X49" s="13"/>
      <c r="Y49" s="14">
        <f t="shared" si="4"/>
        <v>0</v>
      </c>
      <c r="Z49" s="13"/>
      <c r="AA49" s="15">
        <f t="shared" si="5"/>
        <v>0</v>
      </c>
      <c r="AB49" s="13"/>
      <c r="AC49" s="16" t="str">
        <f t="shared" si="6"/>
        <v/>
      </c>
    </row>
    <row r="50" spans="1:29" ht="15.95" customHeight="1">
      <c r="A50" s="1"/>
      <c r="B50" s="2"/>
      <c r="C50" s="3"/>
      <c r="D50" s="4"/>
      <c r="E50" s="5"/>
      <c r="F50" s="6"/>
      <c r="G50" s="7"/>
      <c r="H50" s="8"/>
      <c r="I50" s="8"/>
      <c r="J50" s="8"/>
      <c r="K50" s="8"/>
      <c r="L50" s="8"/>
      <c r="M50" s="8"/>
      <c r="N50" s="8"/>
      <c r="O50" s="8"/>
      <c r="P50" s="8"/>
      <c r="Q50" s="8"/>
      <c r="R50" s="9"/>
      <c r="S50" s="10">
        <f t="shared" si="1"/>
        <v>0</v>
      </c>
      <c r="T50" s="11" t="str">
        <f t="shared" si="2"/>
        <v/>
      </c>
      <c r="U50" s="7"/>
      <c r="V50" s="12"/>
      <c r="W50" s="14">
        <f t="shared" si="3"/>
        <v>0</v>
      </c>
      <c r="X50" s="13"/>
      <c r="Y50" s="14">
        <f t="shared" si="4"/>
        <v>0</v>
      </c>
      <c r="Z50" s="13"/>
      <c r="AA50" s="15">
        <f t="shared" si="5"/>
        <v>0</v>
      </c>
      <c r="AB50" s="13"/>
      <c r="AC50" s="16" t="str">
        <f t="shared" si="6"/>
        <v/>
      </c>
    </row>
    <row r="51" spans="1:29" ht="15.95" customHeight="1">
      <c r="A51" s="1"/>
      <c r="B51" s="2"/>
      <c r="C51" s="3"/>
      <c r="D51" s="4"/>
      <c r="E51" s="5"/>
      <c r="F51" s="6"/>
      <c r="G51" s="7"/>
      <c r="H51" s="8"/>
      <c r="I51" s="8"/>
      <c r="J51" s="8"/>
      <c r="K51" s="8"/>
      <c r="L51" s="8"/>
      <c r="M51" s="8"/>
      <c r="N51" s="8"/>
      <c r="O51" s="8"/>
      <c r="P51" s="8"/>
      <c r="Q51" s="8"/>
      <c r="R51" s="9"/>
      <c r="S51" s="10">
        <f t="shared" si="1"/>
        <v>0</v>
      </c>
      <c r="T51" s="11" t="str">
        <f t="shared" si="2"/>
        <v/>
      </c>
      <c r="U51" s="7"/>
      <c r="V51" s="12"/>
      <c r="W51" s="14">
        <f t="shared" si="3"/>
        <v>0</v>
      </c>
      <c r="X51" s="13"/>
      <c r="Y51" s="14">
        <f t="shared" si="4"/>
        <v>0</v>
      </c>
      <c r="Z51" s="13"/>
      <c r="AA51" s="15">
        <f t="shared" si="5"/>
        <v>0</v>
      </c>
      <c r="AB51" s="13"/>
      <c r="AC51" s="16" t="str">
        <f t="shared" si="6"/>
        <v/>
      </c>
    </row>
    <row r="52" spans="1:29" ht="15.95" customHeight="1">
      <c r="A52" s="1"/>
      <c r="B52" s="2"/>
      <c r="C52" s="3"/>
      <c r="D52" s="4"/>
      <c r="E52" s="5"/>
      <c r="F52" s="6"/>
      <c r="G52" s="7"/>
      <c r="H52" s="8"/>
      <c r="I52" s="8"/>
      <c r="J52" s="8"/>
      <c r="K52" s="8"/>
      <c r="L52" s="8"/>
      <c r="M52" s="8"/>
      <c r="N52" s="8"/>
      <c r="O52" s="8"/>
      <c r="P52" s="8"/>
      <c r="Q52" s="8"/>
      <c r="R52" s="9"/>
      <c r="S52" s="10">
        <f t="shared" si="1"/>
        <v>0</v>
      </c>
      <c r="T52" s="11" t="str">
        <f t="shared" si="2"/>
        <v/>
      </c>
      <c r="U52" s="7"/>
      <c r="V52" s="12"/>
      <c r="W52" s="14">
        <f t="shared" si="3"/>
        <v>0</v>
      </c>
      <c r="X52" s="13"/>
      <c r="Y52" s="14">
        <f t="shared" si="4"/>
        <v>0</v>
      </c>
      <c r="Z52" s="13"/>
      <c r="AA52" s="15">
        <f t="shared" si="5"/>
        <v>0</v>
      </c>
      <c r="AB52" s="13"/>
      <c r="AC52" s="16" t="str">
        <f t="shared" si="6"/>
        <v/>
      </c>
    </row>
    <row r="53" spans="1:29" ht="15.95" customHeight="1">
      <c r="A53" s="1"/>
      <c r="B53" s="2"/>
      <c r="C53" s="3"/>
      <c r="D53" s="4"/>
      <c r="E53" s="5"/>
      <c r="F53" s="6"/>
      <c r="G53" s="7"/>
      <c r="H53" s="8"/>
      <c r="I53" s="8"/>
      <c r="J53" s="8"/>
      <c r="K53" s="8"/>
      <c r="L53" s="8"/>
      <c r="M53" s="8"/>
      <c r="N53" s="8"/>
      <c r="O53" s="8"/>
      <c r="P53" s="8"/>
      <c r="Q53" s="8"/>
      <c r="R53" s="9"/>
      <c r="S53" s="10">
        <f t="shared" si="1"/>
        <v>0</v>
      </c>
      <c r="T53" s="11" t="str">
        <f t="shared" si="2"/>
        <v/>
      </c>
      <c r="U53" s="7"/>
      <c r="V53" s="12"/>
      <c r="W53" s="14">
        <f t="shared" si="3"/>
        <v>0</v>
      </c>
      <c r="X53" s="13"/>
      <c r="Y53" s="14">
        <f t="shared" si="4"/>
        <v>0</v>
      </c>
      <c r="Z53" s="13"/>
      <c r="AA53" s="15">
        <f t="shared" si="5"/>
        <v>0</v>
      </c>
      <c r="AB53" s="13"/>
      <c r="AC53" s="16" t="str">
        <f t="shared" si="6"/>
        <v/>
      </c>
    </row>
    <row r="54" spans="1:29" ht="15.95" customHeight="1">
      <c r="A54" s="1"/>
      <c r="B54" s="2"/>
      <c r="C54" s="3"/>
      <c r="D54" s="4"/>
      <c r="E54" s="5"/>
      <c r="F54" s="6"/>
      <c r="G54" s="7"/>
      <c r="H54" s="8"/>
      <c r="I54" s="8"/>
      <c r="J54" s="8"/>
      <c r="K54" s="8"/>
      <c r="L54" s="8"/>
      <c r="M54" s="8"/>
      <c r="N54" s="8"/>
      <c r="O54" s="8"/>
      <c r="P54" s="8"/>
      <c r="Q54" s="8"/>
      <c r="R54" s="9">
        <f>SUM(H54:Q54)</f>
        <v>0</v>
      </c>
      <c r="S54" s="10">
        <f>SUM(R54)</f>
        <v>0</v>
      </c>
      <c r="T54" s="11" t="str">
        <f>IF(S54=0,"",IF(S54&lt;0.5,1,ROUND(S54,0)))</f>
        <v/>
      </c>
      <c r="U54" s="7"/>
      <c r="V54" s="12"/>
      <c r="W54" s="14">
        <f>ROUNDDOWN(R54*V54,0)</f>
        <v>0</v>
      </c>
      <c r="X54" s="13"/>
      <c r="Y54" s="14">
        <f>ROUNDDOWN(R54*X54,0)</f>
        <v>0</v>
      </c>
      <c r="Z54" s="13"/>
      <c r="AA54" s="15">
        <f>ROUNDDOWN(R54*Z54,0)</f>
        <v>0</v>
      </c>
      <c r="AB54" s="13"/>
      <c r="AC54" s="16" t="str">
        <f>IF(T54="","",R54*AB54)</f>
        <v/>
      </c>
    </row>
    <row r="55" spans="1:29" ht="15.95" customHeight="1">
      <c r="A55" s="1"/>
      <c r="B55" s="2"/>
      <c r="C55" s="3"/>
      <c r="D55" s="4"/>
      <c r="E55" s="5"/>
      <c r="F55" s="6"/>
      <c r="G55" s="7"/>
      <c r="H55" s="8"/>
      <c r="I55" s="8"/>
      <c r="J55" s="8"/>
      <c r="K55" s="8"/>
      <c r="L55" s="8"/>
      <c r="M55" s="8"/>
      <c r="N55" s="8"/>
      <c r="O55" s="8"/>
      <c r="P55" s="8"/>
      <c r="Q55" s="8"/>
      <c r="R55" s="9">
        <f>SUM(H55:Q55)</f>
        <v>0</v>
      </c>
      <c r="S55" s="10">
        <f>SUM(R55)</f>
        <v>0</v>
      </c>
      <c r="T55" s="11" t="str">
        <f>IF(S55=0,"",IF(S55&lt;0.5,1,ROUND(S55,0)))</f>
        <v/>
      </c>
      <c r="U55" s="7"/>
      <c r="V55" s="12"/>
      <c r="W55" s="14">
        <f>ROUNDDOWN(R55*V55,0)</f>
        <v>0</v>
      </c>
      <c r="X55" s="13"/>
      <c r="Y55" s="14">
        <f>ROUNDDOWN(R55*X55,0)</f>
        <v>0</v>
      </c>
      <c r="Z55" s="13"/>
      <c r="AA55" s="15">
        <f>ROUNDDOWN(R55*Z55,0)</f>
        <v>0</v>
      </c>
      <c r="AB55" s="13"/>
      <c r="AC55" s="16" t="str">
        <f>IF(T55="","",R55*AB55)</f>
        <v/>
      </c>
    </row>
    <row r="56" spans="1:29" ht="15.95" customHeight="1">
      <c r="A56" s="1"/>
      <c r="B56" s="2"/>
      <c r="C56" s="3"/>
      <c r="D56" s="4"/>
      <c r="E56" s="5"/>
      <c r="F56" s="6"/>
      <c r="G56" s="7"/>
      <c r="H56" s="8"/>
      <c r="I56" s="8"/>
      <c r="J56" s="8"/>
      <c r="K56" s="8"/>
      <c r="L56" s="8"/>
      <c r="M56" s="8"/>
      <c r="N56" s="8"/>
      <c r="O56" s="8"/>
      <c r="P56" s="8"/>
      <c r="Q56" s="8"/>
      <c r="R56" s="9">
        <f t="shared" si="0"/>
        <v>0</v>
      </c>
      <c r="S56" s="10">
        <f t="shared" si="1"/>
        <v>0</v>
      </c>
      <c r="T56" s="11" t="str">
        <f t="shared" si="2"/>
        <v/>
      </c>
      <c r="U56" s="7"/>
      <c r="V56" s="12"/>
      <c r="W56" s="14">
        <f t="shared" si="3"/>
        <v>0</v>
      </c>
      <c r="X56" s="13"/>
      <c r="Y56" s="14">
        <f t="shared" si="4"/>
        <v>0</v>
      </c>
      <c r="Z56" s="13"/>
      <c r="AA56" s="15">
        <f t="shared" si="5"/>
        <v>0</v>
      </c>
      <c r="AB56" s="13"/>
      <c r="AC56" s="16" t="str">
        <f t="shared" si="6"/>
        <v/>
      </c>
    </row>
    <row r="57" spans="1:29" ht="15.95" customHeight="1">
      <c r="A57" s="1"/>
      <c r="B57" s="2"/>
      <c r="C57" s="3"/>
      <c r="D57" s="4"/>
      <c r="E57" s="5"/>
      <c r="F57" s="6"/>
      <c r="G57" s="7"/>
      <c r="H57" s="8"/>
      <c r="I57" s="8"/>
      <c r="J57" s="8"/>
      <c r="K57" s="8"/>
      <c r="L57" s="8"/>
      <c r="M57" s="8"/>
      <c r="N57" s="8"/>
      <c r="O57" s="8"/>
      <c r="P57" s="8"/>
      <c r="Q57" s="8"/>
      <c r="R57" s="9">
        <f t="shared" si="0"/>
        <v>0</v>
      </c>
      <c r="S57" s="10">
        <f t="shared" si="1"/>
        <v>0</v>
      </c>
      <c r="T57" s="11" t="str">
        <f t="shared" si="2"/>
        <v/>
      </c>
      <c r="U57" s="7"/>
      <c r="V57" s="12"/>
      <c r="W57" s="14">
        <f t="shared" si="3"/>
        <v>0</v>
      </c>
      <c r="X57" s="13"/>
      <c r="Y57" s="14">
        <f t="shared" si="4"/>
        <v>0</v>
      </c>
      <c r="Z57" s="13"/>
      <c r="AA57" s="15">
        <f t="shared" si="5"/>
        <v>0</v>
      </c>
      <c r="AB57" s="13"/>
      <c r="AC57" s="16" t="str">
        <f t="shared" si="6"/>
        <v/>
      </c>
    </row>
    <row r="58" spans="1:29" ht="15.95" customHeight="1">
      <c r="A58" s="1"/>
      <c r="B58" s="2"/>
      <c r="C58" s="3"/>
      <c r="D58" s="4"/>
      <c r="E58" s="5"/>
      <c r="F58" s="6"/>
      <c r="G58" s="7"/>
      <c r="H58" s="8"/>
      <c r="I58" s="8"/>
      <c r="J58" s="8"/>
      <c r="K58" s="8"/>
      <c r="L58" s="8"/>
      <c r="M58" s="8"/>
      <c r="N58" s="8"/>
      <c r="O58" s="8"/>
      <c r="P58" s="8"/>
      <c r="Q58" s="8"/>
      <c r="R58" s="9">
        <f t="shared" si="0"/>
        <v>0</v>
      </c>
      <c r="S58" s="10">
        <f t="shared" si="1"/>
        <v>0</v>
      </c>
      <c r="T58" s="11" t="str">
        <f t="shared" si="2"/>
        <v/>
      </c>
      <c r="U58" s="7"/>
      <c r="V58" s="12"/>
      <c r="W58" s="14">
        <f t="shared" si="3"/>
        <v>0</v>
      </c>
      <c r="X58" s="13"/>
      <c r="Y58" s="14">
        <f t="shared" si="4"/>
        <v>0</v>
      </c>
      <c r="Z58" s="13"/>
      <c r="AA58" s="15">
        <f t="shared" si="5"/>
        <v>0</v>
      </c>
      <c r="AB58" s="13"/>
      <c r="AC58" s="16" t="str">
        <f t="shared" si="6"/>
        <v/>
      </c>
    </row>
    <row r="59" spans="1:29" ht="15.95" customHeight="1">
      <c r="A59" s="1"/>
      <c r="B59" s="2"/>
      <c r="C59" s="3"/>
      <c r="D59" s="4"/>
      <c r="E59" s="5"/>
      <c r="F59" s="6"/>
      <c r="G59" s="7"/>
      <c r="H59" s="8"/>
      <c r="I59" s="8"/>
      <c r="J59" s="8"/>
      <c r="K59" s="8"/>
      <c r="L59" s="8"/>
      <c r="M59" s="8"/>
      <c r="N59" s="8"/>
      <c r="O59" s="8"/>
      <c r="P59" s="8"/>
      <c r="Q59" s="8"/>
      <c r="R59" s="9">
        <f t="shared" si="0"/>
        <v>0</v>
      </c>
      <c r="S59" s="10">
        <f t="shared" si="1"/>
        <v>0</v>
      </c>
      <c r="T59" s="11" t="str">
        <f t="shared" si="2"/>
        <v/>
      </c>
      <c r="U59" s="7"/>
      <c r="V59" s="12"/>
      <c r="W59" s="14">
        <f t="shared" si="3"/>
        <v>0</v>
      </c>
      <c r="X59" s="13"/>
      <c r="Y59" s="14">
        <f t="shared" si="4"/>
        <v>0</v>
      </c>
      <c r="Z59" s="13"/>
      <c r="AA59" s="15">
        <f t="shared" si="5"/>
        <v>0</v>
      </c>
      <c r="AB59" s="13"/>
      <c r="AC59" s="16" t="str">
        <f t="shared" si="6"/>
        <v/>
      </c>
    </row>
    <row r="60" spans="1:29" ht="15.95" customHeight="1">
      <c r="A60" s="1"/>
      <c r="B60" s="2"/>
      <c r="C60" s="3"/>
      <c r="D60" s="4"/>
      <c r="E60" s="5"/>
      <c r="F60" s="6"/>
      <c r="G60" s="7"/>
      <c r="H60" s="8"/>
      <c r="I60" s="8"/>
      <c r="J60" s="8"/>
      <c r="K60" s="8"/>
      <c r="L60" s="8"/>
      <c r="M60" s="8"/>
      <c r="N60" s="8"/>
      <c r="O60" s="8"/>
      <c r="P60" s="8"/>
      <c r="Q60" s="8"/>
      <c r="R60" s="9">
        <f t="shared" si="0"/>
        <v>0</v>
      </c>
      <c r="S60" s="10">
        <f t="shared" si="1"/>
        <v>0</v>
      </c>
      <c r="T60" s="11" t="str">
        <f t="shared" si="2"/>
        <v/>
      </c>
      <c r="U60" s="7"/>
      <c r="V60" s="12"/>
      <c r="W60" s="14">
        <f t="shared" si="3"/>
        <v>0</v>
      </c>
      <c r="X60" s="13"/>
      <c r="Y60" s="14">
        <f t="shared" si="4"/>
        <v>0</v>
      </c>
      <c r="Z60" s="13"/>
      <c r="AA60" s="15">
        <f t="shared" si="5"/>
        <v>0</v>
      </c>
      <c r="AB60" s="13"/>
      <c r="AC60" s="16" t="str">
        <f t="shared" si="6"/>
        <v/>
      </c>
    </row>
    <row r="61" spans="1:29" ht="15.95" customHeight="1">
      <c r="A61" s="1"/>
      <c r="B61" s="2"/>
      <c r="C61" s="3"/>
      <c r="D61" s="4"/>
      <c r="E61" s="5"/>
      <c r="F61" s="6"/>
      <c r="G61" s="7"/>
      <c r="H61" s="8"/>
      <c r="I61" s="8"/>
      <c r="J61" s="8"/>
      <c r="K61" s="8"/>
      <c r="L61" s="8"/>
      <c r="M61" s="8"/>
      <c r="N61" s="8"/>
      <c r="O61" s="8"/>
      <c r="P61" s="8"/>
      <c r="Q61" s="8"/>
      <c r="R61" s="9">
        <f t="shared" si="0"/>
        <v>0</v>
      </c>
      <c r="S61" s="10">
        <f t="shared" si="1"/>
        <v>0</v>
      </c>
      <c r="T61" s="11" t="str">
        <f t="shared" si="2"/>
        <v/>
      </c>
      <c r="U61" s="7"/>
      <c r="V61" s="12"/>
      <c r="W61" s="14">
        <f t="shared" si="3"/>
        <v>0</v>
      </c>
      <c r="X61" s="13"/>
      <c r="Y61" s="14">
        <f t="shared" si="4"/>
        <v>0</v>
      </c>
      <c r="Z61" s="13"/>
      <c r="AA61" s="15">
        <f t="shared" si="5"/>
        <v>0</v>
      </c>
      <c r="AB61" s="13"/>
      <c r="AC61" s="16" t="str">
        <f t="shared" si="6"/>
        <v/>
      </c>
    </row>
    <row r="62" spans="1:29" ht="15.95" customHeight="1">
      <c r="A62" s="1"/>
      <c r="B62" s="2"/>
      <c r="C62" s="3"/>
      <c r="D62" s="4"/>
      <c r="E62" s="5"/>
      <c r="F62" s="6"/>
      <c r="G62" s="7"/>
      <c r="H62" s="8"/>
      <c r="I62" s="8"/>
      <c r="J62" s="8"/>
      <c r="K62" s="8"/>
      <c r="L62" s="8"/>
      <c r="M62" s="8"/>
      <c r="N62" s="8"/>
      <c r="O62" s="8"/>
      <c r="P62" s="8"/>
      <c r="Q62" s="8"/>
      <c r="R62" s="9">
        <f t="shared" si="0"/>
        <v>0</v>
      </c>
      <c r="S62" s="10">
        <f t="shared" si="1"/>
        <v>0</v>
      </c>
      <c r="T62" s="11" t="str">
        <f t="shared" si="2"/>
        <v/>
      </c>
      <c r="U62" s="7"/>
      <c r="V62" s="12"/>
      <c r="W62" s="14">
        <f t="shared" si="3"/>
        <v>0</v>
      </c>
      <c r="X62" s="13"/>
      <c r="Y62" s="14">
        <f t="shared" si="4"/>
        <v>0</v>
      </c>
      <c r="Z62" s="13"/>
      <c r="AA62" s="15">
        <f t="shared" si="5"/>
        <v>0</v>
      </c>
      <c r="AB62" s="13"/>
      <c r="AC62" s="16" t="str">
        <f t="shared" si="6"/>
        <v/>
      </c>
    </row>
    <row r="63" spans="1:29" ht="15.95" customHeight="1">
      <c r="A63" s="1"/>
      <c r="B63" s="2"/>
      <c r="C63" s="3"/>
      <c r="D63" s="4"/>
      <c r="E63" s="5"/>
      <c r="F63" s="6"/>
      <c r="G63" s="7"/>
      <c r="H63" s="8"/>
      <c r="I63" s="8"/>
      <c r="J63" s="8"/>
      <c r="K63" s="8"/>
      <c r="L63" s="8"/>
      <c r="M63" s="8"/>
      <c r="N63" s="8"/>
      <c r="O63" s="8"/>
      <c r="P63" s="8"/>
      <c r="Q63" s="8"/>
      <c r="R63" s="9">
        <f t="shared" si="0"/>
        <v>0</v>
      </c>
      <c r="S63" s="10">
        <f t="shared" si="1"/>
        <v>0</v>
      </c>
      <c r="T63" s="11" t="str">
        <f t="shared" si="2"/>
        <v/>
      </c>
      <c r="U63" s="7"/>
      <c r="V63" s="12"/>
      <c r="W63" s="14">
        <f t="shared" si="3"/>
        <v>0</v>
      </c>
      <c r="X63" s="13"/>
      <c r="Y63" s="14">
        <f t="shared" si="4"/>
        <v>0</v>
      </c>
      <c r="Z63" s="13"/>
      <c r="AA63" s="15">
        <f t="shared" si="5"/>
        <v>0</v>
      </c>
      <c r="AB63" s="13"/>
      <c r="AC63" s="16" t="str">
        <f t="shared" si="6"/>
        <v/>
      </c>
    </row>
    <row r="64" spans="1:29" ht="15.95" customHeight="1">
      <c r="A64" s="1"/>
      <c r="B64" s="2"/>
      <c r="C64" s="3"/>
      <c r="D64" s="4"/>
      <c r="E64" s="5"/>
      <c r="F64" s="6"/>
      <c r="G64" s="7"/>
      <c r="H64" s="8"/>
      <c r="I64" s="8"/>
      <c r="J64" s="8"/>
      <c r="K64" s="8"/>
      <c r="L64" s="8"/>
      <c r="M64" s="8"/>
      <c r="N64" s="8"/>
      <c r="O64" s="8"/>
      <c r="P64" s="8"/>
      <c r="Q64" s="8"/>
      <c r="R64" s="9">
        <f t="shared" si="0"/>
        <v>0</v>
      </c>
      <c r="S64" s="10">
        <f t="shared" si="1"/>
        <v>0</v>
      </c>
      <c r="T64" s="11" t="str">
        <f t="shared" si="2"/>
        <v/>
      </c>
      <c r="U64" s="7"/>
      <c r="V64" s="12"/>
      <c r="W64" s="14">
        <f t="shared" si="3"/>
        <v>0</v>
      </c>
      <c r="X64" s="13"/>
      <c r="Y64" s="14">
        <f t="shared" si="4"/>
        <v>0</v>
      </c>
      <c r="Z64" s="13"/>
      <c r="AA64" s="15">
        <f t="shared" si="5"/>
        <v>0</v>
      </c>
      <c r="AB64" s="13"/>
      <c r="AC64" s="16" t="str">
        <f t="shared" si="6"/>
        <v/>
      </c>
    </row>
    <row r="65" spans="1:29" ht="15.95" customHeight="1">
      <c r="A65" s="1"/>
      <c r="B65" s="2"/>
      <c r="C65" s="3"/>
      <c r="D65" s="4"/>
      <c r="E65" s="5"/>
      <c r="F65" s="6"/>
      <c r="G65" s="7"/>
      <c r="H65" s="8"/>
      <c r="I65" s="8"/>
      <c r="J65" s="8"/>
      <c r="K65" s="8"/>
      <c r="L65" s="8"/>
      <c r="M65" s="8"/>
      <c r="N65" s="8"/>
      <c r="O65" s="8"/>
      <c r="P65" s="8"/>
      <c r="Q65" s="8"/>
      <c r="R65" s="9">
        <f t="shared" si="0"/>
        <v>0</v>
      </c>
      <c r="S65" s="10">
        <f t="shared" si="1"/>
        <v>0</v>
      </c>
      <c r="T65" s="11" t="str">
        <f t="shared" si="2"/>
        <v/>
      </c>
      <c r="U65" s="7"/>
      <c r="V65" s="12"/>
      <c r="W65" s="14">
        <f t="shared" si="3"/>
        <v>0</v>
      </c>
      <c r="X65" s="13"/>
      <c r="Y65" s="14">
        <f t="shared" si="4"/>
        <v>0</v>
      </c>
      <c r="Z65" s="13"/>
      <c r="AA65" s="15">
        <f t="shared" si="5"/>
        <v>0</v>
      </c>
      <c r="AB65" s="13"/>
      <c r="AC65" s="16" t="str">
        <f t="shared" si="6"/>
        <v/>
      </c>
    </row>
    <row r="66" spans="1:29" ht="15.95" customHeight="1">
      <c r="A66" s="1"/>
      <c r="B66" s="2"/>
      <c r="C66" s="3"/>
      <c r="D66" s="4"/>
      <c r="E66" s="5"/>
      <c r="F66" s="6"/>
      <c r="G66" s="7"/>
      <c r="H66" s="8"/>
      <c r="I66" s="8"/>
      <c r="J66" s="8"/>
      <c r="K66" s="8"/>
      <c r="L66" s="8"/>
      <c r="M66" s="8"/>
      <c r="N66" s="8"/>
      <c r="O66" s="8"/>
      <c r="P66" s="8"/>
      <c r="Q66" s="8"/>
      <c r="R66" s="9">
        <f t="shared" si="0"/>
        <v>0</v>
      </c>
      <c r="S66" s="10">
        <f t="shared" si="1"/>
        <v>0</v>
      </c>
      <c r="T66" s="11" t="str">
        <f t="shared" si="2"/>
        <v/>
      </c>
      <c r="U66" s="7"/>
      <c r="V66" s="12"/>
      <c r="W66" s="14">
        <f t="shared" si="3"/>
        <v>0</v>
      </c>
      <c r="X66" s="13"/>
      <c r="Y66" s="14">
        <f t="shared" si="4"/>
        <v>0</v>
      </c>
      <c r="Z66" s="13"/>
      <c r="AA66" s="15">
        <f t="shared" si="5"/>
        <v>0</v>
      </c>
      <c r="AB66" s="13"/>
      <c r="AC66" s="16" t="str">
        <f t="shared" si="6"/>
        <v/>
      </c>
    </row>
    <row r="67" spans="1:29" ht="15.95" customHeight="1">
      <c r="A67" s="1"/>
      <c r="B67" s="2"/>
      <c r="C67" s="3"/>
      <c r="D67" s="4"/>
      <c r="E67" s="5"/>
      <c r="F67" s="6"/>
      <c r="G67" s="7"/>
      <c r="H67" s="8"/>
      <c r="I67" s="8"/>
      <c r="J67" s="8"/>
      <c r="K67" s="8"/>
      <c r="L67" s="8"/>
      <c r="M67" s="8"/>
      <c r="N67" s="8"/>
      <c r="O67" s="8"/>
      <c r="P67" s="8"/>
      <c r="Q67" s="8"/>
      <c r="R67" s="9">
        <f t="shared" si="0"/>
        <v>0</v>
      </c>
      <c r="S67" s="10">
        <f t="shared" si="1"/>
        <v>0</v>
      </c>
      <c r="T67" s="11" t="str">
        <f t="shared" si="2"/>
        <v/>
      </c>
      <c r="U67" s="7"/>
      <c r="V67" s="12"/>
      <c r="W67" s="14">
        <f t="shared" si="3"/>
        <v>0</v>
      </c>
      <c r="X67" s="13"/>
      <c r="Y67" s="14">
        <f t="shared" si="4"/>
        <v>0</v>
      </c>
      <c r="Z67" s="13"/>
      <c r="AA67" s="15">
        <f t="shared" si="5"/>
        <v>0</v>
      </c>
      <c r="AB67" s="13"/>
      <c r="AC67" s="16" t="str">
        <f t="shared" si="6"/>
        <v/>
      </c>
    </row>
    <row r="68" spans="1:29" ht="15.95" customHeight="1">
      <c r="A68" s="1"/>
      <c r="B68" s="2"/>
      <c r="C68" s="3"/>
      <c r="D68" s="4"/>
      <c r="E68" s="5"/>
      <c r="F68" s="6"/>
      <c r="G68" s="7"/>
      <c r="H68" s="8"/>
      <c r="I68" s="8"/>
      <c r="J68" s="8"/>
      <c r="K68" s="8"/>
      <c r="L68" s="8"/>
      <c r="M68" s="8"/>
      <c r="N68" s="8"/>
      <c r="O68" s="8"/>
      <c r="P68" s="8"/>
      <c r="Q68" s="8"/>
      <c r="R68" s="9">
        <f t="shared" si="0"/>
        <v>0</v>
      </c>
      <c r="S68" s="10">
        <f t="shared" si="1"/>
        <v>0</v>
      </c>
      <c r="T68" s="11" t="str">
        <f t="shared" si="2"/>
        <v/>
      </c>
      <c r="U68" s="7"/>
      <c r="V68" s="12"/>
      <c r="W68" s="14">
        <f t="shared" si="3"/>
        <v>0</v>
      </c>
      <c r="X68" s="13"/>
      <c r="Y68" s="14">
        <f t="shared" si="4"/>
        <v>0</v>
      </c>
      <c r="Z68" s="13"/>
      <c r="AA68" s="15">
        <f t="shared" si="5"/>
        <v>0</v>
      </c>
      <c r="AB68" s="13"/>
      <c r="AC68" s="16" t="str">
        <f t="shared" si="6"/>
        <v/>
      </c>
    </row>
    <row r="69" spans="1:29" ht="15.95" customHeight="1">
      <c r="A69" s="1" t="s">
        <v>510</v>
      </c>
      <c r="B69" s="2"/>
      <c r="C69" s="3"/>
      <c r="D69" s="4"/>
      <c r="E69" s="5"/>
      <c r="F69" s="6"/>
      <c r="G69" s="7"/>
      <c r="H69" s="8"/>
      <c r="I69" s="8"/>
      <c r="J69" s="8"/>
      <c r="K69" s="8"/>
      <c r="L69" s="8"/>
      <c r="M69" s="8"/>
      <c r="N69" s="8"/>
      <c r="O69" s="8"/>
      <c r="P69" s="8"/>
      <c r="Q69" s="8"/>
      <c r="R69" s="9">
        <f t="shared" ref="R69:R100" si="17">SUM(H69:Q69)</f>
        <v>0</v>
      </c>
      <c r="S69" s="10">
        <f t="shared" ref="S69:S100" si="18">SUM(R69)</f>
        <v>0</v>
      </c>
      <c r="T69" s="11" t="str">
        <f t="shared" ref="T69:T100" si="19">IF(S69=0,"",IF(S69&lt;0.5,1,ROUND(S69,0)))</f>
        <v/>
      </c>
      <c r="U69" s="7"/>
      <c r="V69" s="12"/>
      <c r="W69" s="14">
        <f t="shared" ref="W69:W100" si="20">ROUNDDOWN(R69*V69,0)</f>
        <v>0</v>
      </c>
      <c r="X69" s="13"/>
      <c r="Y69" s="14">
        <f t="shared" ref="Y69:Y100" si="21">ROUNDDOWN(R69*X69,0)</f>
        <v>0</v>
      </c>
      <c r="Z69" s="13"/>
      <c r="AA69" s="15">
        <f t="shared" ref="AA69:AA100" si="22">ROUNDDOWN(R69*Z69,0)</f>
        <v>0</v>
      </c>
      <c r="AB69" s="13"/>
      <c r="AC69" s="16" t="str">
        <f t="shared" ref="AC69:AC100" si="23">IF(T69="","",R69*AB69)</f>
        <v/>
      </c>
    </row>
    <row r="70" spans="1:29" ht="15.95" customHeight="1">
      <c r="A70" s="1"/>
      <c r="B70" s="2" t="s">
        <v>511</v>
      </c>
      <c r="C70" s="3"/>
      <c r="D70" s="4"/>
      <c r="E70" s="5"/>
      <c r="F70" s="6"/>
      <c r="G70" s="7"/>
      <c r="H70" s="8"/>
      <c r="I70" s="8"/>
      <c r="J70" s="8"/>
      <c r="K70" s="8"/>
      <c r="L70" s="8"/>
      <c r="M70" s="8"/>
      <c r="N70" s="8"/>
      <c r="O70" s="8"/>
      <c r="P70" s="8"/>
      <c r="Q70" s="8"/>
      <c r="R70" s="9">
        <f t="shared" si="17"/>
        <v>0</v>
      </c>
      <c r="S70" s="10">
        <f>SUM(R70)</f>
        <v>0</v>
      </c>
      <c r="T70" s="11" t="str">
        <f t="shared" si="19"/>
        <v/>
      </c>
      <c r="U70" s="7"/>
      <c r="V70" s="12"/>
      <c r="W70" s="14">
        <f t="shared" si="20"/>
        <v>0</v>
      </c>
      <c r="X70" s="13"/>
      <c r="Y70" s="14">
        <f t="shared" si="21"/>
        <v>0</v>
      </c>
      <c r="Z70" s="13"/>
      <c r="AA70" s="15">
        <f t="shared" si="22"/>
        <v>0</v>
      </c>
      <c r="AB70" s="13"/>
      <c r="AC70" s="16" t="str">
        <f t="shared" si="23"/>
        <v/>
      </c>
    </row>
    <row r="71" spans="1:29" ht="15.95" customHeight="1">
      <c r="A71" s="1"/>
      <c r="B71" s="2"/>
      <c r="C71" s="3" t="s">
        <v>512</v>
      </c>
      <c r="D71" s="4" t="s">
        <v>513</v>
      </c>
      <c r="E71" s="5" t="s">
        <v>514</v>
      </c>
      <c r="F71" s="6" t="s">
        <v>506</v>
      </c>
      <c r="G71" s="7"/>
      <c r="H71" s="8">
        <f>空調設備調書!X138</f>
        <v>30.699999999999996</v>
      </c>
      <c r="I71" s="8">
        <f>空調設備調書!X152</f>
        <v>9.8000000000000007</v>
      </c>
      <c r="J71" s="8"/>
      <c r="K71" s="8"/>
      <c r="L71" s="8"/>
      <c r="M71" s="8"/>
      <c r="N71" s="8"/>
      <c r="O71" s="8"/>
      <c r="P71" s="8"/>
      <c r="Q71" s="8"/>
      <c r="R71" s="9">
        <f t="shared" si="17"/>
        <v>40.5</v>
      </c>
      <c r="S71" s="10">
        <f>SUM(R71)</f>
        <v>40.5</v>
      </c>
      <c r="T71" s="11">
        <f t="shared" si="19"/>
        <v>41</v>
      </c>
      <c r="U71" s="7"/>
      <c r="V71" s="12"/>
      <c r="W71" s="14">
        <f t="shared" si="20"/>
        <v>0</v>
      </c>
      <c r="X71" s="13"/>
      <c r="Y71" s="14">
        <f t="shared" si="21"/>
        <v>0</v>
      </c>
      <c r="Z71" s="13"/>
      <c r="AA71" s="15">
        <f t="shared" si="22"/>
        <v>0</v>
      </c>
      <c r="AB71" s="13"/>
      <c r="AC71" s="16">
        <f t="shared" si="23"/>
        <v>0</v>
      </c>
    </row>
    <row r="72" spans="1:29" ht="15.95" customHeight="1">
      <c r="A72" s="1"/>
      <c r="B72" s="2"/>
      <c r="C72" s="3"/>
      <c r="D72" s="4"/>
      <c r="E72" s="5"/>
      <c r="F72" s="6"/>
      <c r="G72" s="7"/>
      <c r="H72" s="8"/>
      <c r="I72" s="8"/>
      <c r="J72" s="8"/>
      <c r="K72" s="8"/>
      <c r="L72" s="8"/>
      <c r="M72" s="8"/>
      <c r="N72" s="8"/>
      <c r="O72" s="8"/>
      <c r="P72" s="8"/>
      <c r="Q72" s="8"/>
      <c r="R72" s="9">
        <f t="shared" si="17"/>
        <v>0</v>
      </c>
      <c r="S72" s="10">
        <f>SUM(R72)</f>
        <v>0</v>
      </c>
      <c r="T72" s="11" t="str">
        <f t="shared" si="19"/>
        <v/>
      </c>
      <c r="U72" s="7"/>
      <c r="V72" s="12"/>
      <c r="W72" s="14">
        <f t="shared" si="20"/>
        <v>0</v>
      </c>
      <c r="X72" s="13"/>
      <c r="Y72" s="14">
        <f t="shared" si="21"/>
        <v>0</v>
      </c>
      <c r="Z72" s="13"/>
      <c r="AA72" s="15">
        <f t="shared" si="22"/>
        <v>0</v>
      </c>
      <c r="AB72" s="13"/>
      <c r="AC72" s="16" t="str">
        <f t="shared" si="23"/>
        <v/>
      </c>
    </row>
    <row r="73" spans="1:29" ht="15.95" customHeight="1">
      <c r="A73" s="1"/>
      <c r="B73" s="2"/>
      <c r="C73" s="3"/>
      <c r="D73" s="4" t="s">
        <v>513</v>
      </c>
      <c r="E73" s="5" t="s">
        <v>515</v>
      </c>
      <c r="F73" s="6" t="s">
        <v>506</v>
      </c>
      <c r="G73" s="7"/>
      <c r="H73" s="8">
        <f>空調設備調書!X141</f>
        <v>40.700000000000003</v>
      </c>
      <c r="I73" s="8">
        <f>空調設備調書!X154</f>
        <v>42.1</v>
      </c>
      <c r="J73" s="8"/>
      <c r="K73" s="8"/>
      <c r="L73" s="8"/>
      <c r="M73" s="8"/>
      <c r="N73" s="8"/>
      <c r="O73" s="8"/>
      <c r="P73" s="8"/>
      <c r="Q73" s="8"/>
      <c r="R73" s="9">
        <f t="shared" si="17"/>
        <v>82.800000000000011</v>
      </c>
      <c r="S73" s="10">
        <f>SUM(R73)</f>
        <v>82.800000000000011</v>
      </c>
      <c r="T73" s="11">
        <f t="shared" si="19"/>
        <v>83</v>
      </c>
      <c r="U73" s="7"/>
      <c r="V73" s="12"/>
      <c r="W73" s="14">
        <f t="shared" si="20"/>
        <v>0</v>
      </c>
      <c r="X73" s="13"/>
      <c r="Y73" s="14">
        <f t="shared" si="21"/>
        <v>0</v>
      </c>
      <c r="Z73" s="13"/>
      <c r="AA73" s="15">
        <f t="shared" si="22"/>
        <v>0</v>
      </c>
      <c r="AB73" s="13"/>
      <c r="AC73" s="16">
        <f t="shared" si="23"/>
        <v>0</v>
      </c>
    </row>
    <row r="74" spans="1:29" ht="15.95" customHeight="1">
      <c r="A74" s="1"/>
      <c r="B74" s="2"/>
      <c r="C74" s="3"/>
      <c r="D74" s="4"/>
      <c r="E74" s="5"/>
      <c r="F74" s="6"/>
      <c r="G74" s="7"/>
      <c r="H74" s="8"/>
      <c r="I74" s="8"/>
      <c r="J74" s="8"/>
      <c r="K74" s="8"/>
      <c r="L74" s="8"/>
      <c r="M74" s="8"/>
      <c r="N74" s="8"/>
      <c r="O74" s="8"/>
      <c r="P74" s="8"/>
      <c r="Q74" s="8"/>
      <c r="R74" s="9">
        <f t="shared" si="17"/>
        <v>0</v>
      </c>
      <c r="S74" s="10">
        <f>SUM(R74)</f>
        <v>0</v>
      </c>
      <c r="T74" s="11" t="str">
        <f t="shared" si="19"/>
        <v/>
      </c>
      <c r="U74" s="7"/>
      <c r="V74" s="12"/>
      <c r="W74" s="14">
        <f t="shared" si="20"/>
        <v>0</v>
      </c>
      <c r="X74" s="13"/>
      <c r="Y74" s="14">
        <f t="shared" si="21"/>
        <v>0</v>
      </c>
      <c r="Z74" s="13"/>
      <c r="AA74" s="15">
        <f t="shared" si="22"/>
        <v>0</v>
      </c>
      <c r="AB74" s="13"/>
      <c r="AC74" s="16" t="str">
        <f t="shared" si="23"/>
        <v/>
      </c>
    </row>
    <row r="75" spans="1:29" ht="15.95" customHeight="1">
      <c r="A75" s="1"/>
      <c r="B75" s="2"/>
      <c r="C75" s="3"/>
      <c r="D75" s="4" t="s">
        <v>513</v>
      </c>
      <c r="E75" s="5" t="s">
        <v>516</v>
      </c>
      <c r="F75" s="6" t="s">
        <v>506</v>
      </c>
      <c r="G75" s="7"/>
      <c r="H75" s="8"/>
      <c r="I75" s="8">
        <f>空調設備調書!X156</f>
        <v>21.2</v>
      </c>
      <c r="J75" s="8"/>
      <c r="K75" s="8"/>
      <c r="L75" s="8"/>
      <c r="M75" s="8"/>
      <c r="N75" s="8"/>
      <c r="O75" s="8"/>
      <c r="P75" s="8"/>
      <c r="Q75" s="8"/>
      <c r="R75" s="9">
        <f t="shared" si="17"/>
        <v>21.2</v>
      </c>
      <c r="S75" s="10">
        <f>SUM(R75:R76)</f>
        <v>21.2</v>
      </c>
      <c r="T75" s="11">
        <f t="shared" si="19"/>
        <v>21</v>
      </c>
      <c r="U75" s="7"/>
      <c r="V75" s="12"/>
      <c r="W75" s="14">
        <f t="shared" si="20"/>
        <v>0</v>
      </c>
      <c r="X75" s="13"/>
      <c r="Y75" s="14">
        <f t="shared" si="21"/>
        <v>0</v>
      </c>
      <c r="Z75" s="13"/>
      <c r="AA75" s="15">
        <f t="shared" si="22"/>
        <v>0</v>
      </c>
      <c r="AB75" s="13"/>
      <c r="AC75" s="16">
        <f t="shared" si="23"/>
        <v>0</v>
      </c>
    </row>
    <row r="76" spans="1:29" ht="15.95" customHeight="1">
      <c r="A76" s="1"/>
      <c r="B76" s="2"/>
      <c r="C76" s="3"/>
      <c r="D76" s="4"/>
      <c r="E76" s="5"/>
      <c r="F76" s="6"/>
      <c r="G76" s="7"/>
      <c r="H76" s="8"/>
      <c r="I76" s="8"/>
      <c r="J76" s="8"/>
      <c r="K76" s="8"/>
      <c r="L76" s="8"/>
      <c r="M76" s="8"/>
      <c r="N76" s="8"/>
      <c r="O76" s="8"/>
      <c r="P76" s="8"/>
      <c r="Q76" s="8"/>
      <c r="R76" s="9">
        <f t="shared" si="17"/>
        <v>0</v>
      </c>
      <c r="S76" s="10"/>
      <c r="T76" s="11" t="str">
        <f t="shared" si="19"/>
        <v/>
      </c>
      <c r="U76" s="7"/>
      <c r="V76" s="12"/>
      <c r="W76" s="14">
        <f t="shared" si="20"/>
        <v>0</v>
      </c>
      <c r="X76" s="13"/>
      <c r="Y76" s="14">
        <f t="shared" si="21"/>
        <v>0</v>
      </c>
      <c r="Z76" s="13"/>
      <c r="AA76" s="15">
        <f t="shared" si="22"/>
        <v>0</v>
      </c>
      <c r="AB76" s="13"/>
      <c r="AC76" s="16" t="str">
        <f t="shared" si="23"/>
        <v/>
      </c>
    </row>
    <row r="77" spans="1:29" ht="15.95" customHeight="1">
      <c r="A77" s="1"/>
      <c r="B77" s="2"/>
      <c r="C77" s="3"/>
      <c r="D77" s="4"/>
      <c r="E77" s="5"/>
      <c r="F77" s="6"/>
      <c r="G77" s="7"/>
      <c r="H77" s="8"/>
      <c r="I77" s="8"/>
      <c r="J77" s="8"/>
      <c r="K77" s="8"/>
      <c r="L77" s="8"/>
      <c r="M77" s="8"/>
      <c r="N77" s="8"/>
      <c r="O77" s="8"/>
      <c r="P77" s="8"/>
      <c r="Q77" s="8"/>
      <c r="R77" s="9">
        <f t="shared" si="17"/>
        <v>0</v>
      </c>
      <c r="S77" s="10">
        <f t="shared" ref="S77:S91" si="24">SUM(R77)</f>
        <v>0</v>
      </c>
      <c r="T77" s="11" t="str">
        <f t="shared" si="19"/>
        <v/>
      </c>
      <c r="U77" s="7"/>
      <c r="V77" s="12"/>
      <c r="W77" s="14">
        <f t="shared" si="20"/>
        <v>0</v>
      </c>
      <c r="X77" s="13"/>
      <c r="Y77" s="14">
        <f t="shared" si="21"/>
        <v>0</v>
      </c>
      <c r="Z77" s="13"/>
      <c r="AA77" s="15">
        <f t="shared" si="22"/>
        <v>0</v>
      </c>
      <c r="AB77" s="13"/>
      <c r="AC77" s="16" t="str">
        <f t="shared" si="23"/>
        <v/>
      </c>
    </row>
    <row r="78" spans="1:29" ht="15.95" customHeight="1">
      <c r="A78" s="1"/>
      <c r="B78" s="2"/>
      <c r="C78" s="3" t="s">
        <v>517</v>
      </c>
      <c r="D78" s="4" t="s">
        <v>518</v>
      </c>
      <c r="E78" s="5" t="s">
        <v>514</v>
      </c>
      <c r="F78" s="6"/>
      <c r="G78" s="7"/>
      <c r="H78" s="8">
        <f>空調設備調書!X144</f>
        <v>12.3</v>
      </c>
      <c r="I78" s="8">
        <f>空調設備調書!X152</f>
        <v>9.8000000000000007</v>
      </c>
      <c r="J78" s="8"/>
      <c r="K78" s="8"/>
      <c r="L78" s="8"/>
      <c r="M78" s="8"/>
      <c r="N78" s="8"/>
      <c r="O78" s="8"/>
      <c r="P78" s="8"/>
      <c r="Q78" s="8"/>
      <c r="R78" s="9">
        <f t="shared" si="17"/>
        <v>22.1</v>
      </c>
      <c r="S78" s="10">
        <f t="shared" si="24"/>
        <v>22.1</v>
      </c>
      <c r="T78" s="11">
        <f t="shared" si="19"/>
        <v>22</v>
      </c>
      <c r="U78" s="7"/>
      <c r="V78" s="12"/>
      <c r="W78" s="14">
        <f t="shared" si="20"/>
        <v>0</v>
      </c>
      <c r="X78" s="13"/>
      <c r="Y78" s="14">
        <f t="shared" si="21"/>
        <v>0</v>
      </c>
      <c r="Z78" s="13"/>
      <c r="AA78" s="15">
        <f t="shared" si="22"/>
        <v>0</v>
      </c>
      <c r="AB78" s="13"/>
      <c r="AC78" s="16">
        <f t="shared" si="23"/>
        <v>0</v>
      </c>
    </row>
    <row r="79" spans="1:29" ht="15.95" customHeight="1">
      <c r="A79" s="1"/>
      <c r="B79" s="2"/>
      <c r="C79" s="3"/>
      <c r="D79" s="4"/>
      <c r="E79" s="5"/>
      <c r="F79" s="6"/>
      <c r="G79" s="7"/>
      <c r="H79" s="8"/>
      <c r="I79" s="8"/>
      <c r="J79" s="8"/>
      <c r="K79" s="8"/>
      <c r="L79" s="8"/>
      <c r="M79" s="8"/>
      <c r="N79" s="8"/>
      <c r="O79" s="8"/>
      <c r="P79" s="8"/>
      <c r="Q79" s="8"/>
      <c r="R79" s="9">
        <f t="shared" si="17"/>
        <v>0</v>
      </c>
      <c r="S79" s="10">
        <f t="shared" si="24"/>
        <v>0</v>
      </c>
      <c r="T79" s="11" t="str">
        <f t="shared" si="19"/>
        <v/>
      </c>
      <c r="U79" s="7"/>
      <c r="V79" s="12"/>
      <c r="W79" s="14">
        <f t="shared" si="20"/>
        <v>0</v>
      </c>
      <c r="X79" s="13"/>
      <c r="Y79" s="14">
        <f t="shared" si="21"/>
        <v>0</v>
      </c>
      <c r="Z79" s="13"/>
      <c r="AA79" s="15">
        <f t="shared" si="22"/>
        <v>0</v>
      </c>
      <c r="AB79" s="13"/>
      <c r="AC79" s="16" t="str">
        <f t="shared" si="23"/>
        <v/>
      </c>
    </row>
    <row r="80" spans="1:29" ht="15.95" customHeight="1">
      <c r="A80" s="1"/>
      <c r="B80" s="2"/>
      <c r="C80" s="3"/>
      <c r="D80" s="4" t="s">
        <v>518</v>
      </c>
      <c r="E80" s="5" t="s">
        <v>515</v>
      </c>
      <c r="F80" s="6"/>
      <c r="G80" s="7"/>
      <c r="H80" s="8">
        <f>空調設備調書!X146</f>
        <v>40.5</v>
      </c>
      <c r="I80" s="8">
        <f>空調設備調書!X154</f>
        <v>42.1</v>
      </c>
      <c r="J80" s="8"/>
      <c r="K80" s="8"/>
      <c r="L80" s="8"/>
      <c r="M80" s="8"/>
      <c r="N80" s="8"/>
      <c r="O80" s="8"/>
      <c r="P80" s="8"/>
      <c r="Q80" s="8"/>
      <c r="R80" s="9">
        <f t="shared" si="17"/>
        <v>82.6</v>
      </c>
      <c r="S80" s="10">
        <f t="shared" si="24"/>
        <v>82.6</v>
      </c>
      <c r="T80" s="11">
        <f t="shared" si="19"/>
        <v>83</v>
      </c>
      <c r="U80" s="7"/>
      <c r="V80" s="12"/>
      <c r="W80" s="14">
        <f t="shared" si="20"/>
        <v>0</v>
      </c>
      <c r="X80" s="13"/>
      <c r="Y80" s="14">
        <f t="shared" si="21"/>
        <v>0</v>
      </c>
      <c r="Z80" s="13"/>
      <c r="AA80" s="15">
        <f t="shared" si="22"/>
        <v>0</v>
      </c>
      <c r="AB80" s="13"/>
      <c r="AC80" s="16">
        <f t="shared" si="23"/>
        <v>0</v>
      </c>
    </row>
    <row r="81" spans="1:29" ht="15.95" customHeight="1">
      <c r="A81" s="1"/>
      <c r="B81" s="2"/>
      <c r="C81" s="3"/>
      <c r="D81" s="4"/>
      <c r="E81" s="5"/>
      <c r="F81" s="6"/>
      <c r="G81" s="7"/>
      <c r="H81" s="8"/>
      <c r="I81" s="8"/>
      <c r="J81" s="8"/>
      <c r="K81" s="8"/>
      <c r="L81" s="8"/>
      <c r="M81" s="8"/>
      <c r="N81" s="8"/>
      <c r="O81" s="8"/>
      <c r="P81" s="8"/>
      <c r="Q81" s="8"/>
      <c r="R81" s="9">
        <f t="shared" si="17"/>
        <v>0</v>
      </c>
      <c r="S81" s="10">
        <f t="shared" si="24"/>
        <v>0</v>
      </c>
      <c r="T81" s="11" t="str">
        <f t="shared" si="19"/>
        <v/>
      </c>
      <c r="U81" s="7"/>
      <c r="V81" s="12"/>
      <c r="W81" s="14">
        <f t="shared" si="20"/>
        <v>0</v>
      </c>
      <c r="X81" s="13"/>
      <c r="Y81" s="14">
        <f t="shared" si="21"/>
        <v>0</v>
      </c>
      <c r="Z81" s="13"/>
      <c r="AA81" s="15">
        <f t="shared" si="22"/>
        <v>0</v>
      </c>
      <c r="AB81" s="13"/>
      <c r="AC81" s="16" t="str">
        <f t="shared" si="23"/>
        <v/>
      </c>
    </row>
    <row r="82" spans="1:29" ht="15.95" customHeight="1">
      <c r="A82" s="1"/>
      <c r="B82" s="2"/>
      <c r="C82" s="3"/>
      <c r="D82" s="4" t="s">
        <v>518</v>
      </c>
      <c r="E82" s="5" t="s">
        <v>516</v>
      </c>
      <c r="F82" s="6"/>
      <c r="G82" s="7"/>
      <c r="H82" s="8"/>
      <c r="I82" s="8">
        <f>空調設備調書!X156</f>
        <v>21.2</v>
      </c>
      <c r="J82" s="8"/>
      <c r="K82" s="8"/>
      <c r="L82" s="8"/>
      <c r="M82" s="8"/>
      <c r="N82" s="8"/>
      <c r="O82" s="8"/>
      <c r="P82" s="8"/>
      <c r="Q82" s="8"/>
      <c r="R82" s="9">
        <f t="shared" si="17"/>
        <v>21.2</v>
      </c>
      <c r="S82" s="10">
        <f t="shared" si="24"/>
        <v>21.2</v>
      </c>
      <c r="T82" s="11">
        <f t="shared" si="19"/>
        <v>21</v>
      </c>
      <c r="U82" s="7"/>
      <c r="V82" s="12"/>
      <c r="W82" s="14">
        <f t="shared" si="20"/>
        <v>0</v>
      </c>
      <c r="X82" s="13"/>
      <c r="Y82" s="14">
        <f t="shared" si="21"/>
        <v>0</v>
      </c>
      <c r="Z82" s="13"/>
      <c r="AA82" s="15">
        <f t="shared" si="22"/>
        <v>0</v>
      </c>
      <c r="AB82" s="13"/>
      <c r="AC82" s="16">
        <f t="shared" si="23"/>
        <v>0</v>
      </c>
    </row>
    <row r="83" spans="1:29" ht="15.95" customHeight="1">
      <c r="A83" s="1"/>
      <c r="B83" s="2"/>
      <c r="C83" s="3"/>
      <c r="D83" s="4"/>
      <c r="E83" s="5"/>
      <c r="F83" s="6"/>
      <c r="G83" s="7"/>
      <c r="H83" s="8"/>
      <c r="I83" s="8"/>
      <c r="J83" s="8"/>
      <c r="K83" s="8"/>
      <c r="L83" s="8"/>
      <c r="M83" s="8"/>
      <c r="N83" s="8"/>
      <c r="O83" s="8"/>
      <c r="P83" s="8"/>
      <c r="Q83" s="8"/>
      <c r="R83" s="9">
        <f t="shared" si="17"/>
        <v>0</v>
      </c>
      <c r="S83" s="10">
        <f t="shared" si="24"/>
        <v>0</v>
      </c>
      <c r="T83" s="11" t="str">
        <f t="shared" si="19"/>
        <v/>
      </c>
      <c r="U83" s="7"/>
      <c r="V83" s="12"/>
      <c r="W83" s="14">
        <f t="shared" si="20"/>
        <v>0</v>
      </c>
      <c r="X83" s="13"/>
      <c r="Y83" s="14">
        <f t="shared" si="21"/>
        <v>0</v>
      </c>
      <c r="Z83" s="13"/>
      <c r="AA83" s="15">
        <f t="shared" si="22"/>
        <v>0</v>
      </c>
      <c r="AB83" s="13"/>
      <c r="AC83" s="16" t="str">
        <f t="shared" si="23"/>
        <v/>
      </c>
    </row>
    <row r="84" spans="1:29" ht="15.95" customHeight="1">
      <c r="A84" s="1"/>
      <c r="B84" s="2"/>
      <c r="C84" s="3"/>
      <c r="D84" s="4"/>
      <c r="E84" s="5"/>
      <c r="F84" s="6"/>
      <c r="G84" s="7"/>
      <c r="H84" s="8"/>
      <c r="I84" s="8"/>
      <c r="J84" s="8"/>
      <c r="K84" s="8"/>
      <c r="L84" s="8"/>
      <c r="M84" s="8"/>
      <c r="N84" s="8"/>
      <c r="O84" s="8"/>
      <c r="P84" s="8"/>
      <c r="Q84" s="8"/>
      <c r="R84" s="9">
        <f t="shared" si="17"/>
        <v>0</v>
      </c>
      <c r="S84" s="10">
        <f t="shared" si="24"/>
        <v>0</v>
      </c>
      <c r="T84" s="11" t="str">
        <f t="shared" si="19"/>
        <v/>
      </c>
      <c r="U84" s="7"/>
      <c r="V84" s="12"/>
      <c r="W84" s="14">
        <f t="shared" si="20"/>
        <v>0</v>
      </c>
      <c r="X84" s="13"/>
      <c r="Y84" s="14">
        <f t="shared" si="21"/>
        <v>0</v>
      </c>
      <c r="Z84" s="13"/>
      <c r="AA84" s="15">
        <f t="shared" si="22"/>
        <v>0</v>
      </c>
      <c r="AB84" s="13"/>
      <c r="AC84" s="16" t="str">
        <f t="shared" si="23"/>
        <v/>
      </c>
    </row>
    <row r="85" spans="1:29" ht="15.95" customHeight="1">
      <c r="A85" s="1"/>
      <c r="B85" s="2"/>
      <c r="C85" s="3"/>
      <c r="D85" s="4"/>
      <c r="E85" s="5"/>
      <c r="F85" s="6"/>
      <c r="G85" s="7"/>
      <c r="H85" s="8"/>
      <c r="I85" s="8"/>
      <c r="J85" s="8"/>
      <c r="K85" s="8"/>
      <c r="L85" s="8"/>
      <c r="M85" s="8"/>
      <c r="N85" s="8"/>
      <c r="O85" s="8"/>
      <c r="P85" s="8"/>
      <c r="Q85" s="8"/>
      <c r="R85" s="9">
        <f t="shared" si="17"/>
        <v>0</v>
      </c>
      <c r="S85" s="10">
        <f t="shared" si="24"/>
        <v>0</v>
      </c>
      <c r="T85" s="11" t="str">
        <f t="shared" si="19"/>
        <v/>
      </c>
      <c r="U85" s="7"/>
      <c r="V85" s="12"/>
      <c r="W85" s="14">
        <f t="shared" si="20"/>
        <v>0</v>
      </c>
      <c r="X85" s="13"/>
      <c r="Y85" s="14">
        <f t="shared" si="21"/>
        <v>0</v>
      </c>
      <c r="Z85" s="13"/>
      <c r="AA85" s="15">
        <f t="shared" si="22"/>
        <v>0</v>
      </c>
      <c r="AB85" s="13"/>
      <c r="AC85" s="16" t="str">
        <f t="shared" si="23"/>
        <v/>
      </c>
    </row>
    <row r="86" spans="1:29" ht="15.95" customHeight="1">
      <c r="A86" s="1"/>
      <c r="B86" s="2"/>
      <c r="C86" s="3"/>
      <c r="D86" s="4"/>
      <c r="E86" s="5"/>
      <c r="F86" s="6"/>
      <c r="G86" s="7"/>
      <c r="H86" s="8"/>
      <c r="I86" s="8"/>
      <c r="J86" s="8"/>
      <c r="K86" s="8"/>
      <c r="L86" s="8"/>
      <c r="M86" s="8"/>
      <c r="N86" s="8"/>
      <c r="O86" s="8"/>
      <c r="P86" s="8"/>
      <c r="Q86" s="8"/>
      <c r="R86" s="9">
        <f t="shared" si="17"/>
        <v>0</v>
      </c>
      <c r="S86" s="10">
        <f t="shared" si="24"/>
        <v>0</v>
      </c>
      <c r="T86" s="11" t="str">
        <f t="shared" si="19"/>
        <v/>
      </c>
      <c r="U86" s="7"/>
      <c r="V86" s="12"/>
      <c r="W86" s="14">
        <f t="shared" si="20"/>
        <v>0</v>
      </c>
      <c r="X86" s="13"/>
      <c r="Y86" s="14">
        <f t="shared" si="21"/>
        <v>0</v>
      </c>
      <c r="Z86" s="13"/>
      <c r="AA86" s="15">
        <f t="shared" si="22"/>
        <v>0</v>
      </c>
      <c r="AB86" s="13"/>
      <c r="AC86" s="16" t="str">
        <f t="shared" si="23"/>
        <v/>
      </c>
    </row>
    <row r="87" spans="1:29" ht="15.95" customHeight="1">
      <c r="A87" s="1"/>
      <c r="B87" s="2"/>
      <c r="C87" s="3"/>
      <c r="D87" s="4"/>
      <c r="E87" s="5"/>
      <c r="F87" s="6"/>
      <c r="G87" s="7"/>
      <c r="H87" s="8"/>
      <c r="I87" s="8"/>
      <c r="J87" s="8"/>
      <c r="K87" s="8"/>
      <c r="L87" s="8"/>
      <c r="M87" s="8"/>
      <c r="N87" s="8"/>
      <c r="O87" s="8"/>
      <c r="P87" s="8"/>
      <c r="Q87" s="8"/>
      <c r="R87" s="9">
        <f t="shared" si="17"/>
        <v>0</v>
      </c>
      <c r="S87" s="10">
        <f t="shared" si="24"/>
        <v>0</v>
      </c>
      <c r="T87" s="11" t="str">
        <f t="shared" si="19"/>
        <v/>
      </c>
      <c r="U87" s="7"/>
      <c r="V87" s="12"/>
      <c r="W87" s="14">
        <f t="shared" si="20"/>
        <v>0</v>
      </c>
      <c r="X87" s="13"/>
      <c r="Y87" s="14">
        <f t="shared" si="21"/>
        <v>0</v>
      </c>
      <c r="Z87" s="13"/>
      <c r="AA87" s="15">
        <f t="shared" si="22"/>
        <v>0</v>
      </c>
      <c r="AB87" s="13"/>
      <c r="AC87" s="16" t="str">
        <f t="shared" si="23"/>
        <v/>
      </c>
    </row>
    <row r="88" spans="1:29" ht="15.95" customHeight="1">
      <c r="A88" s="1"/>
      <c r="B88" s="2"/>
      <c r="C88" s="3"/>
      <c r="D88" s="4"/>
      <c r="E88" s="5"/>
      <c r="F88" s="6"/>
      <c r="G88" s="7"/>
      <c r="H88" s="8"/>
      <c r="I88" s="8"/>
      <c r="J88" s="8"/>
      <c r="K88" s="8"/>
      <c r="L88" s="8"/>
      <c r="M88" s="8"/>
      <c r="N88" s="8"/>
      <c r="O88" s="8"/>
      <c r="P88" s="8"/>
      <c r="Q88" s="8"/>
      <c r="R88" s="9">
        <f t="shared" si="17"/>
        <v>0</v>
      </c>
      <c r="S88" s="10">
        <f t="shared" si="24"/>
        <v>0</v>
      </c>
      <c r="T88" s="11" t="str">
        <f t="shared" si="19"/>
        <v/>
      </c>
      <c r="U88" s="7"/>
      <c r="V88" s="12"/>
      <c r="W88" s="14">
        <f t="shared" si="20"/>
        <v>0</v>
      </c>
      <c r="X88" s="13"/>
      <c r="Y88" s="14">
        <f t="shared" si="21"/>
        <v>0</v>
      </c>
      <c r="Z88" s="13"/>
      <c r="AA88" s="15">
        <f t="shared" si="22"/>
        <v>0</v>
      </c>
      <c r="AB88" s="13"/>
      <c r="AC88" s="16" t="str">
        <f t="shared" si="23"/>
        <v/>
      </c>
    </row>
    <row r="89" spans="1:29" ht="15.95" customHeight="1">
      <c r="A89" s="1"/>
      <c r="B89" s="2"/>
      <c r="C89" s="3"/>
      <c r="D89" s="4"/>
      <c r="E89" s="5"/>
      <c r="F89" s="6"/>
      <c r="G89" s="7"/>
      <c r="H89" s="8"/>
      <c r="I89" s="8"/>
      <c r="J89" s="8"/>
      <c r="K89" s="8"/>
      <c r="L89" s="8"/>
      <c r="M89" s="8"/>
      <c r="N89" s="8"/>
      <c r="O89" s="8"/>
      <c r="P89" s="8"/>
      <c r="Q89" s="8"/>
      <c r="R89" s="9">
        <f t="shared" si="17"/>
        <v>0</v>
      </c>
      <c r="S89" s="10">
        <f t="shared" si="24"/>
        <v>0</v>
      </c>
      <c r="T89" s="11" t="str">
        <f t="shared" si="19"/>
        <v/>
      </c>
      <c r="U89" s="7"/>
      <c r="V89" s="12"/>
      <c r="W89" s="14">
        <f t="shared" si="20"/>
        <v>0</v>
      </c>
      <c r="X89" s="13"/>
      <c r="Y89" s="14">
        <f t="shared" si="21"/>
        <v>0</v>
      </c>
      <c r="Z89" s="13"/>
      <c r="AA89" s="15">
        <f t="shared" si="22"/>
        <v>0</v>
      </c>
      <c r="AB89" s="13"/>
      <c r="AC89" s="16" t="str">
        <f t="shared" si="23"/>
        <v/>
      </c>
    </row>
    <row r="90" spans="1:29" ht="15.95" customHeight="1">
      <c r="A90" s="1"/>
      <c r="B90" s="2"/>
      <c r="C90" s="3"/>
      <c r="D90" s="4"/>
      <c r="E90" s="5"/>
      <c r="F90" s="6"/>
      <c r="G90" s="7"/>
      <c r="H90" s="8"/>
      <c r="I90" s="8"/>
      <c r="J90" s="8"/>
      <c r="K90" s="8"/>
      <c r="L90" s="8"/>
      <c r="M90" s="8"/>
      <c r="N90" s="8"/>
      <c r="O90" s="8"/>
      <c r="P90" s="8"/>
      <c r="Q90" s="8"/>
      <c r="R90" s="9">
        <f t="shared" si="17"/>
        <v>0</v>
      </c>
      <c r="S90" s="10">
        <f t="shared" si="24"/>
        <v>0</v>
      </c>
      <c r="T90" s="11" t="str">
        <f t="shared" si="19"/>
        <v/>
      </c>
      <c r="U90" s="7"/>
      <c r="V90" s="12"/>
      <c r="W90" s="14">
        <f t="shared" si="20"/>
        <v>0</v>
      </c>
      <c r="X90" s="13"/>
      <c r="Y90" s="14">
        <f t="shared" si="21"/>
        <v>0</v>
      </c>
      <c r="Z90" s="13"/>
      <c r="AA90" s="15">
        <f t="shared" si="22"/>
        <v>0</v>
      </c>
      <c r="AB90" s="13"/>
      <c r="AC90" s="16" t="str">
        <f t="shared" si="23"/>
        <v/>
      </c>
    </row>
    <row r="91" spans="1:29" ht="15.95" customHeight="1">
      <c r="A91" s="1"/>
      <c r="B91" s="2"/>
      <c r="C91" s="3"/>
      <c r="D91" s="4"/>
      <c r="E91" s="5"/>
      <c r="F91" s="6"/>
      <c r="G91" s="7"/>
      <c r="H91" s="8"/>
      <c r="I91" s="8"/>
      <c r="J91" s="8"/>
      <c r="K91" s="8"/>
      <c r="L91" s="8"/>
      <c r="M91" s="8"/>
      <c r="N91" s="8"/>
      <c r="O91" s="8"/>
      <c r="P91" s="8"/>
      <c r="Q91" s="8"/>
      <c r="R91" s="9">
        <f t="shared" si="17"/>
        <v>0</v>
      </c>
      <c r="S91" s="10">
        <f t="shared" si="24"/>
        <v>0</v>
      </c>
      <c r="T91" s="11" t="str">
        <f t="shared" si="19"/>
        <v/>
      </c>
      <c r="U91" s="7"/>
      <c r="V91" s="12"/>
      <c r="W91" s="14">
        <f t="shared" si="20"/>
        <v>0</v>
      </c>
      <c r="X91" s="13"/>
      <c r="Y91" s="14">
        <f t="shared" si="21"/>
        <v>0</v>
      </c>
      <c r="Z91" s="13"/>
      <c r="AA91" s="15">
        <f t="shared" si="22"/>
        <v>0</v>
      </c>
      <c r="AB91" s="13"/>
      <c r="AC91" s="16" t="str">
        <f t="shared" si="23"/>
        <v/>
      </c>
    </row>
    <row r="92" spans="1:29" ht="15.95" customHeight="1">
      <c r="A92" s="1"/>
      <c r="B92" s="2"/>
      <c r="C92" s="3"/>
      <c r="D92" s="4"/>
      <c r="E92" s="5"/>
      <c r="F92" s="6"/>
      <c r="G92" s="7"/>
      <c r="H92" s="8"/>
      <c r="I92" s="8"/>
      <c r="J92" s="8"/>
      <c r="K92" s="8"/>
      <c r="L92" s="8"/>
      <c r="M92" s="8"/>
      <c r="N92" s="8"/>
      <c r="O92" s="8"/>
      <c r="P92" s="8"/>
      <c r="Q92" s="8"/>
      <c r="R92" s="9">
        <f t="shared" si="17"/>
        <v>0</v>
      </c>
      <c r="S92" s="10">
        <f t="shared" ref="S92" si="25">SUM(R92)</f>
        <v>0</v>
      </c>
      <c r="T92" s="11" t="str">
        <f t="shared" si="19"/>
        <v/>
      </c>
      <c r="U92" s="7"/>
      <c r="V92" s="12"/>
      <c r="W92" s="14">
        <f t="shared" si="20"/>
        <v>0</v>
      </c>
      <c r="X92" s="13"/>
      <c r="Y92" s="14">
        <f t="shared" si="21"/>
        <v>0</v>
      </c>
      <c r="Z92" s="13"/>
      <c r="AA92" s="15">
        <f t="shared" si="22"/>
        <v>0</v>
      </c>
      <c r="AB92" s="13"/>
      <c r="AC92" s="16" t="str">
        <f t="shared" si="23"/>
        <v/>
      </c>
    </row>
    <row r="93" spans="1:29" ht="15.95" customHeight="1">
      <c r="A93" s="1"/>
      <c r="B93" s="2"/>
      <c r="C93" s="3"/>
      <c r="D93" s="4"/>
      <c r="E93" s="5"/>
      <c r="F93" s="6"/>
      <c r="G93" s="7"/>
      <c r="H93" s="8"/>
      <c r="I93" s="8"/>
      <c r="J93" s="8"/>
      <c r="K93" s="8"/>
      <c r="L93" s="8"/>
      <c r="M93" s="8"/>
      <c r="N93" s="8"/>
      <c r="O93" s="8"/>
      <c r="P93" s="8"/>
      <c r="Q93" s="8"/>
      <c r="R93" s="9">
        <f>SUM(H93:Q93)</f>
        <v>0</v>
      </c>
      <c r="S93" s="10">
        <f>SUM(R93)</f>
        <v>0</v>
      </c>
      <c r="T93" s="11" t="str">
        <f>IF(S93=0,"",IF(S93&lt;0.5,1,ROUND(S93,0)))</f>
        <v/>
      </c>
      <c r="U93" s="7"/>
      <c r="V93" s="12"/>
      <c r="W93" s="14">
        <f>ROUNDDOWN(R93*V93,0)</f>
        <v>0</v>
      </c>
      <c r="X93" s="13"/>
      <c r="Y93" s="14">
        <f>ROUNDDOWN(R93*X93,0)</f>
        <v>0</v>
      </c>
      <c r="Z93" s="13"/>
      <c r="AA93" s="15">
        <f>ROUNDDOWN(R93*Z93,0)</f>
        <v>0</v>
      </c>
      <c r="AB93" s="13"/>
      <c r="AC93" s="16" t="str">
        <f>IF(T93="","",R93*AB93)</f>
        <v/>
      </c>
    </row>
    <row r="94" spans="1:29" ht="15.95" customHeight="1">
      <c r="A94" s="1"/>
      <c r="B94" s="2"/>
      <c r="C94" s="3"/>
      <c r="D94" s="4"/>
      <c r="E94" s="5"/>
      <c r="F94" s="6"/>
      <c r="G94" s="7"/>
      <c r="H94" s="8"/>
      <c r="I94" s="8"/>
      <c r="J94" s="8"/>
      <c r="K94" s="8"/>
      <c r="L94" s="8"/>
      <c r="M94" s="8"/>
      <c r="N94" s="8"/>
      <c r="O94" s="8"/>
      <c r="P94" s="8"/>
      <c r="Q94" s="8"/>
      <c r="R94" s="9">
        <f t="shared" ref="R94" si="26">SUM(H94:Q94)</f>
        <v>0</v>
      </c>
      <c r="S94" s="10">
        <f t="shared" ref="S94" si="27">SUM(R94)</f>
        <v>0</v>
      </c>
      <c r="T94" s="11" t="str">
        <f t="shared" ref="T94" si="28">IF(S94=0,"",IF(S94&lt;0.5,1,ROUND(S94,0)))</f>
        <v/>
      </c>
      <c r="U94" s="7"/>
      <c r="V94" s="12"/>
      <c r="W94" s="14">
        <f t="shared" ref="W94" si="29">ROUNDDOWN(R94*V94,0)</f>
        <v>0</v>
      </c>
      <c r="X94" s="13"/>
      <c r="Y94" s="14">
        <f t="shared" ref="Y94" si="30">ROUNDDOWN(R94*X94,0)</f>
        <v>0</v>
      </c>
      <c r="Z94" s="13"/>
      <c r="AA94" s="15">
        <f t="shared" ref="AA94" si="31">ROUNDDOWN(R94*Z94,0)</f>
        <v>0</v>
      </c>
      <c r="AB94" s="13"/>
      <c r="AC94" s="16" t="str">
        <f t="shared" ref="AC94" si="32">IF(T94="","",R94*AB94)</f>
        <v/>
      </c>
    </row>
    <row r="95" spans="1:29" ht="15.95" customHeight="1">
      <c r="A95" s="1"/>
      <c r="B95" s="2"/>
      <c r="C95" s="3"/>
      <c r="D95" s="4"/>
      <c r="E95" s="5"/>
      <c r="F95" s="6"/>
      <c r="G95" s="7"/>
      <c r="H95" s="8"/>
      <c r="I95" s="8"/>
      <c r="J95" s="8"/>
      <c r="K95" s="8"/>
      <c r="L95" s="8"/>
      <c r="M95" s="8"/>
      <c r="N95" s="8"/>
      <c r="O95" s="8"/>
      <c r="P95" s="8"/>
      <c r="Q95" s="8"/>
      <c r="R95" s="9">
        <f t="shared" si="17"/>
        <v>0</v>
      </c>
      <c r="S95" s="10">
        <f t="shared" si="18"/>
        <v>0</v>
      </c>
      <c r="T95" s="11" t="str">
        <f t="shared" si="19"/>
        <v/>
      </c>
      <c r="U95" s="7"/>
      <c r="V95" s="12"/>
      <c r="W95" s="14">
        <f t="shared" si="20"/>
        <v>0</v>
      </c>
      <c r="X95" s="13"/>
      <c r="Y95" s="14">
        <f t="shared" si="21"/>
        <v>0</v>
      </c>
      <c r="Z95" s="13"/>
      <c r="AA95" s="15">
        <f t="shared" si="22"/>
        <v>0</v>
      </c>
      <c r="AB95" s="13"/>
      <c r="AC95" s="16" t="str">
        <f t="shared" si="23"/>
        <v/>
      </c>
    </row>
    <row r="96" spans="1:29" ht="15.95" customHeight="1">
      <c r="A96" s="1"/>
      <c r="B96" s="2"/>
      <c r="C96" s="3"/>
      <c r="D96" s="4"/>
      <c r="E96" s="5"/>
      <c r="F96" s="6"/>
      <c r="G96" s="7"/>
      <c r="H96" s="8"/>
      <c r="I96" s="8"/>
      <c r="J96" s="8"/>
      <c r="K96" s="8"/>
      <c r="L96" s="8"/>
      <c r="M96" s="8"/>
      <c r="N96" s="8"/>
      <c r="O96" s="8"/>
      <c r="P96" s="8"/>
      <c r="Q96" s="8"/>
      <c r="R96" s="9">
        <f t="shared" si="17"/>
        <v>0</v>
      </c>
      <c r="S96" s="10">
        <f t="shared" si="18"/>
        <v>0</v>
      </c>
      <c r="T96" s="11" t="str">
        <f t="shared" si="19"/>
        <v/>
      </c>
      <c r="U96" s="7"/>
      <c r="V96" s="12"/>
      <c r="W96" s="14">
        <f t="shared" si="20"/>
        <v>0</v>
      </c>
      <c r="X96" s="13"/>
      <c r="Y96" s="14">
        <f t="shared" si="21"/>
        <v>0</v>
      </c>
      <c r="Z96" s="13"/>
      <c r="AA96" s="15">
        <f t="shared" si="22"/>
        <v>0</v>
      </c>
      <c r="AB96" s="13"/>
      <c r="AC96" s="16" t="str">
        <f t="shared" si="23"/>
        <v/>
      </c>
    </row>
    <row r="97" spans="1:29" ht="15.95" customHeight="1">
      <c r="A97" s="1"/>
      <c r="B97" s="2"/>
      <c r="C97" s="3"/>
      <c r="D97" s="4"/>
      <c r="E97" s="5"/>
      <c r="F97" s="6"/>
      <c r="G97" s="7"/>
      <c r="H97" s="8"/>
      <c r="I97" s="8"/>
      <c r="J97" s="8"/>
      <c r="K97" s="8"/>
      <c r="L97" s="8"/>
      <c r="M97" s="8"/>
      <c r="N97" s="8"/>
      <c r="O97" s="8"/>
      <c r="P97" s="8"/>
      <c r="Q97" s="8"/>
      <c r="R97" s="9">
        <f t="shared" si="17"/>
        <v>0</v>
      </c>
      <c r="S97" s="10">
        <f t="shared" si="18"/>
        <v>0</v>
      </c>
      <c r="T97" s="11" t="str">
        <f t="shared" si="19"/>
        <v/>
      </c>
      <c r="U97" s="7"/>
      <c r="V97" s="12"/>
      <c r="W97" s="14">
        <f t="shared" si="20"/>
        <v>0</v>
      </c>
      <c r="X97" s="13"/>
      <c r="Y97" s="14">
        <f t="shared" si="21"/>
        <v>0</v>
      </c>
      <c r="Z97" s="13"/>
      <c r="AA97" s="15">
        <f t="shared" si="22"/>
        <v>0</v>
      </c>
      <c r="AB97" s="13"/>
      <c r="AC97" s="16" t="str">
        <f t="shared" si="23"/>
        <v/>
      </c>
    </row>
    <row r="98" spans="1:29" ht="15.95" customHeight="1">
      <c r="A98" s="1"/>
      <c r="B98" s="2"/>
      <c r="C98" s="3"/>
      <c r="D98" s="4"/>
      <c r="E98" s="5"/>
      <c r="F98" s="6"/>
      <c r="G98" s="7"/>
      <c r="H98" s="8"/>
      <c r="I98" s="8"/>
      <c r="J98" s="8"/>
      <c r="K98" s="8"/>
      <c r="L98" s="8"/>
      <c r="M98" s="8"/>
      <c r="N98" s="8"/>
      <c r="O98" s="8"/>
      <c r="P98" s="8"/>
      <c r="Q98" s="8"/>
      <c r="R98" s="9">
        <f t="shared" si="17"/>
        <v>0</v>
      </c>
      <c r="S98" s="10">
        <f t="shared" si="18"/>
        <v>0</v>
      </c>
      <c r="T98" s="11" t="str">
        <f t="shared" si="19"/>
        <v/>
      </c>
      <c r="U98" s="7"/>
      <c r="V98" s="12"/>
      <c r="W98" s="14">
        <f t="shared" si="20"/>
        <v>0</v>
      </c>
      <c r="X98" s="13"/>
      <c r="Y98" s="14">
        <f t="shared" si="21"/>
        <v>0</v>
      </c>
      <c r="Z98" s="13"/>
      <c r="AA98" s="15">
        <f t="shared" si="22"/>
        <v>0</v>
      </c>
      <c r="AB98" s="13"/>
      <c r="AC98" s="16" t="str">
        <f t="shared" si="23"/>
        <v/>
      </c>
    </row>
    <row r="99" spans="1:29" ht="15.95" customHeight="1">
      <c r="A99" s="1"/>
      <c r="B99" s="2"/>
      <c r="C99" s="3"/>
      <c r="D99" s="4"/>
      <c r="E99" s="5"/>
      <c r="F99" s="6"/>
      <c r="G99" s="7"/>
      <c r="H99" s="8"/>
      <c r="I99" s="8"/>
      <c r="J99" s="8"/>
      <c r="K99" s="8"/>
      <c r="L99" s="8"/>
      <c r="M99" s="8"/>
      <c r="N99" s="8"/>
      <c r="O99" s="8"/>
      <c r="P99" s="8"/>
      <c r="Q99" s="8"/>
      <c r="R99" s="9">
        <f t="shared" si="17"/>
        <v>0</v>
      </c>
      <c r="S99" s="10">
        <f t="shared" si="18"/>
        <v>0</v>
      </c>
      <c r="T99" s="11" t="str">
        <f t="shared" si="19"/>
        <v/>
      </c>
      <c r="U99" s="7"/>
      <c r="V99" s="12"/>
      <c r="W99" s="14">
        <f t="shared" si="20"/>
        <v>0</v>
      </c>
      <c r="X99" s="13"/>
      <c r="Y99" s="14">
        <f t="shared" si="21"/>
        <v>0</v>
      </c>
      <c r="Z99" s="13"/>
      <c r="AA99" s="15">
        <f t="shared" si="22"/>
        <v>0</v>
      </c>
      <c r="AB99" s="13"/>
      <c r="AC99" s="16" t="str">
        <f t="shared" si="23"/>
        <v/>
      </c>
    </row>
    <row r="100" spans="1:29" ht="15.95" customHeight="1">
      <c r="A100" s="1"/>
      <c r="B100" s="2"/>
      <c r="C100" s="3"/>
      <c r="D100" s="4"/>
      <c r="E100" s="5"/>
      <c r="F100" s="6"/>
      <c r="G100" s="7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9">
        <f t="shared" si="17"/>
        <v>0</v>
      </c>
      <c r="S100" s="10">
        <f t="shared" si="18"/>
        <v>0</v>
      </c>
      <c r="T100" s="11" t="str">
        <f t="shared" si="19"/>
        <v/>
      </c>
      <c r="U100" s="7"/>
      <c r="V100" s="12"/>
      <c r="W100" s="14">
        <f t="shared" si="20"/>
        <v>0</v>
      </c>
      <c r="X100" s="13"/>
      <c r="Y100" s="14">
        <f t="shared" si="21"/>
        <v>0</v>
      </c>
      <c r="Z100" s="13"/>
      <c r="AA100" s="15">
        <f t="shared" si="22"/>
        <v>0</v>
      </c>
      <c r="AB100" s="13"/>
      <c r="AC100" s="16" t="str">
        <f t="shared" si="23"/>
        <v/>
      </c>
    </row>
  </sheetData>
  <phoneticPr fontId="3"/>
  <conditionalFormatting sqref="A15:AC15 A27:E27 A49:AC58 A69:AC70 A90:AC91 A72:AC77 A5:AC6 A8:AC11 A14:C14 E14:AC14 A16:C16 E16:AC16 A18:C18 E18:AC18 A19:AC19 A20:C20 A22:C26 A29:E29 A28:C28 A31:E31 A30:C30 A33:AC36 A32:C32 G20:AC20 G31:AC32 G22:G30 I22:AC30 A38:AC46 A83:AC84 F78:AC82 A78:D82 A86:AC88 A85:D85 F85:AC85 A93:AC100">
    <cfRule type="expression" dxfId="95" priority="56" stopIfTrue="1">
      <formula>MOD(ROW()-4,32)=0</formula>
    </cfRule>
  </conditionalFormatting>
  <conditionalFormatting sqref="A7:AC8">
    <cfRule type="expression" dxfId="94" priority="55" stopIfTrue="1">
      <formula>MOD(ROW()-4,32)=0</formula>
    </cfRule>
  </conditionalFormatting>
  <conditionalFormatting sqref="A13:AC13 A12:C12 E12:AC12">
    <cfRule type="expression" dxfId="93" priority="54" stopIfTrue="1">
      <formula>MOD(ROW()-4,32)=0</formula>
    </cfRule>
  </conditionalFormatting>
  <conditionalFormatting sqref="A17:AC17 A22:C22 A19:AC19 A18:C18 E18:AC18 A20:C20 G22 G20:AC20 I22:AC22">
    <cfRule type="expression" dxfId="92" priority="53" stopIfTrue="1">
      <formula>MOD(ROW()-4,32)=0</formula>
    </cfRule>
  </conditionalFormatting>
  <conditionalFormatting sqref="A21:C21 G21:AC21">
    <cfRule type="expression" dxfId="91" priority="52" stopIfTrue="1">
      <formula>MOD(ROW()-4,32)=0</formula>
    </cfRule>
  </conditionalFormatting>
  <conditionalFormatting sqref="A37:AC37">
    <cfRule type="expression" dxfId="90" priority="51" stopIfTrue="1">
      <formula>MOD(ROW()-4,32)=0</formula>
    </cfRule>
  </conditionalFormatting>
  <conditionalFormatting sqref="A47:AC48">
    <cfRule type="expression" dxfId="89" priority="50" stopIfTrue="1">
      <formula>MOD(ROW()-4,32)=0</formula>
    </cfRule>
  </conditionalFormatting>
  <conditionalFormatting sqref="A59:AC68">
    <cfRule type="expression" dxfId="88" priority="49" stopIfTrue="1">
      <formula>MOD(ROW()-4,32)=0</formula>
    </cfRule>
  </conditionalFormatting>
  <conditionalFormatting sqref="A71:AC77 F78:AC81 A78:D81">
    <cfRule type="expression" dxfId="87" priority="47" stopIfTrue="1">
      <formula>MOD(ROW()-4,32)=0</formula>
    </cfRule>
  </conditionalFormatting>
  <conditionalFormatting sqref="A89:AC92">
    <cfRule type="expression" dxfId="86" priority="46" stopIfTrue="1">
      <formula>MOD(ROW()-4,32)=0</formula>
    </cfRule>
  </conditionalFormatting>
  <conditionalFormatting sqref="A92:AC92">
    <cfRule type="expression" dxfId="85" priority="45" stopIfTrue="1">
      <formula>MOD(ROW()-4,32)=0</formula>
    </cfRule>
  </conditionalFormatting>
  <conditionalFormatting sqref="D10">
    <cfRule type="expression" dxfId="84" priority="32" stopIfTrue="1">
      <formula>MOD(ROW()-4,32)=0</formula>
    </cfRule>
  </conditionalFormatting>
  <conditionalFormatting sqref="D12">
    <cfRule type="expression" dxfId="83" priority="31" stopIfTrue="1">
      <formula>MOD(ROW()-4,32)=0</formula>
    </cfRule>
  </conditionalFormatting>
  <conditionalFormatting sqref="D12">
    <cfRule type="expression" dxfId="82" priority="30" stopIfTrue="1">
      <formula>MOD(ROW()-4,32)=0</formula>
    </cfRule>
  </conditionalFormatting>
  <conditionalFormatting sqref="D14">
    <cfRule type="expression" dxfId="81" priority="29" stopIfTrue="1">
      <formula>MOD(ROW()-4,32)=0</formula>
    </cfRule>
  </conditionalFormatting>
  <conditionalFormatting sqref="D14">
    <cfRule type="expression" dxfId="80" priority="28" stopIfTrue="1">
      <formula>MOD(ROW()-4,32)=0</formula>
    </cfRule>
  </conditionalFormatting>
  <conditionalFormatting sqref="D16">
    <cfRule type="expression" dxfId="79" priority="27" stopIfTrue="1">
      <formula>MOD(ROW()-4,32)=0</formula>
    </cfRule>
  </conditionalFormatting>
  <conditionalFormatting sqref="D16">
    <cfRule type="expression" dxfId="78" priority="26" stopIfTrue="1">
      <formula>MOD(ROW()-4,32)=0</formula>
    </cfRule>
  </conditionalFormatting>
  <conditionalFormatting sqref="D18">
    <cfRule type="expression" dxfId="77" priority="25" stopIfTrue="1">
      <formula>MOD(ROW()-4,32)=0</formula>
    </cfRule>
  </conditionalFormatting>
  <conditionalFormatting sqref="D18">
    <cfRule type="expression" dxfId="76" priority="24" stopIfTrue="1">
      <formula>MOD(ROW()-4,32)=0</formula>
    </cfRule>
  </conditionalFormatting>
  <conditionalFormatting sqref="E85">
    <cfRule type="expression" dxfId="75" priority="2" stopIfTrue="1">
      <formula>MOD(ROW()-4,32)=0</formula>
    </cfRule>
  </conditionalFormatting>
  <conditionalFormatting sqref="E85">
    <cfRule type="expression" dxfId="74" priority="1" stopIfTrue="1">
      <formula>MOD(ROW()-4,32)=0</formula>
    </cfRule>
  </conditionalFormatting>
  <conditionalFormatting sqref="D20:D26">
    <cfRule type="expression" dxfId="73" priority="21" stopIfTrue="1">
      <formula>MOD(ROW()-4,33)=0</formula>
    </cfRule>
  </conditionalFormatting>
  <conditionalFormatting sqref="D28">
    <cfRule type="expression" dxfId="72" priority="20" stopIfTrue="1">
      <formula>MOD(ROW()-4,33)=0</formula>
    </cfRule>
  </conditionalFormatting>
  <conditionalFormatting sqref="D30">
    <cfRule type="expression" dxfId="71" priority="19" stopIfTrue="1">
      <formula>MOD(ROW()-4,33)=0</formula>
    </cfRule>
  </conditionalFormatting>
  <conditionalFormatting sqref="D32">
    <cfRule type="expression" dxfId="70" priority="18" stopIfTrue="1">
      <formula>MOD(ROW()-4,33)=0</formula>
    </cfRule>
  </conditionalFormatting>
  <conditionalFormatting sqref="F20 F22:F25 F28:F30 F32">
    <cfRule type="expression" dxfId="69" priority="17" stopIfTrue="1">
      <formula>MOD(ROW()-4,32)=0</formula>
    </cfRule>
  </conditionalFormatting>
  <conditionalFormatting sqref="F21:F22">
    <cfRule type="expression" dxfId="68" priority="16" stopIfTrue="1">
      <formula>MOD(ROW()-4,32)=0</formula>
    </cfRule>
  </conditionalFormatting>
  <conditionalFormatting sqref="F26:F27">
    <cfRule type="expression" dxfId="67" priority="15" stopIfTrue="1">
      <formula>MOD(ROW()-4,32)=0</formula>
    </cfRule>
  </conditionalFormatting>
  <conditionalFormatting sqref="F31:F32">
    <cfRule type="expression" dxfId="66" priority="14" stopIfTrue="1">
      <formula>MOD(ROW()-4,32)=0</formula>
    </cfRule>
  </conditionalFormatting>
  <conditionalFormatting sqref="E21:E26">
    <cfRule type="expression" dxfId="65" priority="13" stopIfTrue="1">
      <formula>MOD(ROW()-4,33)=0</formula>
    </cfRule>
  </conditionalFormatting>
  <conditionalFormatting sqref="E20">
    <cfRule type="expression" dxfId="64" priority="12" stopIfTrue="1">
      <formula>MOD(ROW()-4,33)=0</formula>
    </cfRule>
  </conditionalFormatting>
  <conditionalFormatting sqref="E28">
    <cfRule type="expression" dxfId="63" priority="11" stopIfTrue="1">
      <formula>MOD(ROW()-4,33)=0</formula>
    </cfRule>
  </conditionalFormatting>
  <conditionalFormatting sqref="E30">
    <cfRule type="expression" dxfId="62" priority="10" stopIfTrue="1">
      <formula>MOD(ROW()-4,33)=0</formula>
    </cfRule>
  </conditionalFormatting>
  <conditionalFormatting sqref="E32">
    <cfRule type="expression" dxfId="61" priority="9" stopIfTrue="1">
      <formula>MOD(ROW()-4,33)=0</formula>
    </cfRule>
  </conditionalFormatting>
  <conditionalFormatting sqref="H22:H25 H28:H30">
    <cfRule type="expression" dxfId="60" priority="8" stopIfTrue="1">
      <formula>MOD(ROW()-4,32)=0</formula>
    </cfRule>
  </conditionalFormatting>
  <conditionalFormatting sqref="H22">
    <cfRule type="expression" dxfId="59" priority="7" stopIfTrue="1">
      <formula>MOD(ROW()-4,32)=0</formula>
    </cfRule>
  </conditionalFormatting>
  <conditionalFormatting sqref="H26:H27">
    <cfRule type="expression" dxfId="58" priority="6" stopIfTrue="1">
      <formula>MOD(ROW()-4,32)=0</formula>
    </cfRule>
  </conditionalFormatting>
  <conditionalFormatting sqref="E79:E82">
    <cfRule type="expression" dxfId="57" priority="5" stopIfTrue="1">
      <formula>MOD(ROW()-4,32)=0</formula>
    </cfRule>
  </conditionalFormatting>
  <conditionalFormatting sqref="E78:E82">
    <cfRule type="expression" dxfId="56" priority="4" stopIfTrue="1">
      <formula>MOD(ROW()-4,32)=0</formula>
    </cfRule>
  </conditionalFormatting>
  <conditionalFormatting sqref="D82">
    <cfRule type="expression" dxfId="55" priority="3" stopIfTrue="1">
      <formula>MOD(ROW()-4,32)=0</formula>
    </cfRule>
  </conditionalFormatting>
  <printOptions horizontalCentered="1"/>
  <pageMargins left="0.39370078740157483" right="0.19685039370078741" top="0.98425196850393704" bottom="0.59055118110236227" header="0.78740157480314965" footer="0.39370078740157483"/>
  <pageSetup paperSize="9" scale="92" fitToHeight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9E0FF"/>
  </sheetPr>
  <dimension ref="A3:X169"/>
  <sheetViews>
    <sheetView showGridLines="0" showZeros="0" view="pageBreakPreview" topLeftCell="A130" zoomScaleNormal="100" zoomScaleSheetLayoutView="100" workbookViewId="0">
      <selection activeCell="I165" sqref="I165"/>
    </sheetView>
  </sheetViews>
  <sheetFormatPr defaultRowHeight="11.25"/>
  <cols>
    <col min="1" max="2" width="1.625" style="90" customWidth="1"/>
    <col min="3" max="3" width="4.125" style="69" customWidth="1"/>
    <col min="4" max="4" width="18.5" style="69" bestFit="1" customWidth="1"/>
    <col min="5" max="5" width="11.25" style="69" bestFit="1" customWidth="1"/>
    <col min="6" max="6" width="6.25" style="69" bestFit="1" customWidth="1"/>
    <col min="7" max="8" width="4.5" style="69" customWidth="1"/>
    <col min="9" max="23" width="5.5" style="69" customWidth="1"/>
    <col min="24" max="24" width="6.25" style="69" bestFit="1" customWidth="1"/>
    <col min="25" max="25" width="8.75" style="69"/>
    <col min="26" max="26" width="4.5" style="69" bestFit="1" customWidth="1"/>
    <col min="27" max="256" width="8.75" style="69"/>
    <col min="257" max="258" width="1.625" style="69" customWidth="1"/>
    <col min="259" max="259" width="4.125" style="69" customWidth="1"/>
    <col min="260" max="260" width="18.5" style="69" bestFit="1" customWidth="1"/>
    <col min="261" max="261" width="11.25" style="69" bestFit="1" customWidth="1"/>
    <col min="262" max="262" width="6.25" style="69" bestFit="1" customWidth="1"/>
    <col min="263" max="264" width="4.5" style="69" customWidth="1"/>
    <col min="265" max="279" width="5.5" style="69" customWidth="1"/>
    <col min="280" max="280" width="6.25" style="69" bestFit="1" customWidth="1"/>
    <col min="281" max="281" width="8.75" style="69"/>
    <col min="282" max="282" width="4.5" style="69" bestFit="1" customWidth="1"/>
    <col min="283" max="512" width="8.75" style="69"/>
    <col min="513" max="514" width="1.625" style="69" customWidth="1"/>
    <col min="515" max="515" width="4.125" style="69" customWidth="1"/>
    <col min="516" max="516" width="18.5" style="69" bestFit="1" customWidth="1"/>
    <col min="517" max="517" width="11.25" style="69" bestFit="1" customWidth="1"/>
    <col min="518" max="518" width="6.25" style="69" bestFit="1" customWidth="1"/>
    <col min="519" max="520" width="4.5" style="69" customWidth="1"/>
    <col min="521" max="535" width="5.5" style="69" customWidth="1"/>
    <col min="536" max="536" width="6.25" style="69" bestFit="1" customWidth="1"/>
    <col min="537" max="537" width="8.75" style="69"/>
    <col min="538" max="538" width="4.5" style="69" bestFit="1" customWidth="1"/>
    <col min="539" max="768" width="8.75" style="69"/>
    <col min="769" max="770" width="1.625" style="69" customWidth="1"/>
    <col min="771" max="771" width="4.125" style="69" customWidth="1"/>
    <col min="772" max="772" width="18.5" style="69" bestFit="1" customWidth="1"/>
    <col min="773" max="773" width="11.25" style="69" bestFit="1" customWidth="1"/>
    <col min="774" max="774" width="6.25" style="69" bestFit="1" customWidth="1"/>
    <col min="775" max="776" width="4.5" style="69" customWidth="1"/>
    <col min="777" max="791" width="5.5" style="69" customWidth="1"/>
    <col min="792" max="792" width="6.25" style="69" bestFit="1" customWidth="1"/>
    <col min="793" max="793" width="8.75" style="69"/>
    <col min="794" max="794" width="4.5" style="69" bestFit="1" customWidth="1"/>
    <col min="795" max="1024" width="8.75" style="69"/>
    <col min="1025" max="1026" width="1.625" style="69" customWidth="1"/>
    <col min="1027" max="1027" width="4.125" style="69" customWidth="1"/>
    <col min="1028" max="1028" width="18.5" style="69" bestFit="1" customWidth="1"/>
    <col min="1029" max="1029" width="11.25" style="69" bestFit="1" customWidth="1"/>
    <col min="1030" max="1030" width="6.25" style="69" bestFit="1" customWidth="1"/>
    <col min="1031" max="1032" width="4.5" style="69" customWidth="1"/>
    <col min="1033" max="1047" width="5.5" style="69" customWidth="1"/>
    <col min="1048" max="1048" width="6.25" style="69" bestFit="1" customWidth="1"/>
    <col min="1049" max="1049" width="8.75" style="69"/>
    <col min="1050" max="1050" width="4.5" style="69" bestFit="1" customWidth="1"/>
    <col min="1051" max="1280" width="8.75" style="69"/>
    <col min="1281" max="1282" width="1.625" style="69" customWidth="1"/>
    <col min="1283" max="1283" width="4.125" style="69" customWidth="1"/>
    <col min="1284" max="1284" width="18.5" style="69" bestFit="1" customWidth="1"/>
    <col min="1285" max="1285" width="11.25" style="69" bestFit="1" customWidth="1"/>
    <col min="1286" max="1286" width="6.25" style="69" bestFit="1" customWidth="1"/>
    <col min="1287" max="1288" width="4.5" style="69" customWidth="1"/>
    <col min="1289" max="1303" width="5.5" style="69" customWidth="1"/>
    <col min="1304" max="1304" width="6.25" style="69" bestFit="1" customWidth="1"/>
    <col min="1305" max="1305" width="8.75" style="69"/>
    <col min="1306" max="1306" width="4.5" style="69" bestFit="1" customWidth="1"/>
    <col min="1307" max="1536" width="8.75" style="69"/>
    <col min="1537" max="1538" width="1.625" style="69" customWidth="1"/>
    <col min="1539" max="1539" width="4.125" style="69" customWidth="1"/>
    <col min="1540" max="1540" width="18.5" style="69" bestFit="1" customWidth="1"/>
    <col min="1541" max="1541" width="11.25" style="69" bestFit="1" customWidth="1"/>
    <col min="1542" max="1542" width="6.25" style="69" bestFit="1" customWidth="1"/>
    <col min="1543" max="1544" width="4.5" style="69" customWidth="1"/>
    <col min="1545" max="1559" width="5.5" style="69" customWidth="1"/>
    <col min="1560" max="1560" width="6.25" style="69" bestFit="1" customWidth="1"/>
    <col min="1561" max="1561" width="8.75" style="69"/>
    <col min="1562" max="1562" width="4.5" style="69" bestFit="1" customWidth="1"/>
    <col min="1563" max="1792" width="8.75" style="69"/>
    <col min="1793" max="1794" width="1.625" style="69" customWidth="1"/>
    <col min="1795" max="1795" width="4.125" style="69" customWidth="1"/>
    <col min="1796" max="1796" width="18.5" style="69" bestFit="1" customWidth="1"/>
    <col min="1797" max="1797" width="11.25" style="69" bestFit="1" customWidth="1"/>
    <col min="1798" max="1798" width="6.25" style="69" bestFit="1" customWidth="1"/>
    <col min="1799" max="1800" width="4.5" style="69" customWidth="1"/>
    <col min="1801" max="1815" width="5.5" style="69" customWidth="1"/>
    <col min="1816" max="1816" width="6.25" style="69" bestFit="1" customWidth="1"/>
    <col min="1817" max="1817" width="8.75" style="69"/>
    <col min="1818" max="1818" width="4.5" style="69" bestFit="1" customWidth="1"/>
    <col min="1819" max="2048" width="8.75" style="69"/>
    <col min="2049" max="2050" width="1.625" style="69" customWidth="1"/>
    <col min="2051" max="2051" width="4.125" style="69" customWidth="1"/>
    <col min="2052" max="2052" width="18.5" style="69" bestFit="1" customWidth="1"/>
    <col min="2053" max="2053" width="11.25" style="69" bestFit="1" customWidth="1"/>
    <col min="2054" max="2054" width="6.25" style="69" bestFit="1" customWidth="1"/>
    <col min="2055" max="2056" width="4.5" style="69" customWidth="1"/>
    <col min="2057" max="2071" width="5.5" style="69" customWidth="1"/>
    <col min="2072" max="2072" width="6.25" style="69" bestFit="1" customWidth="1"/>
    <col min="2073" max="2073" width="8.75" style="69"/>
    <col min="2074" max="2074" width="4.5" style="69" bestFit="1" customWidth="1"/>
    <col min="2075" max="2304" width="8.75" style="69"/>
    <col min="2305" max="2306" width="1.625" style="69" customWidth="1"/>
    <col min="2307" max="2307" width="4.125" style="69" customWidth="1"/>
    <col min="2308" max="2308" width="18.5" style="69" bestFit="1" customWidth="1"/>
    <col min="2309" max="2309" width="11.25" style="69" bestFit="1" customWidth="1"/>
    <col min="2310" max="2310" width="6.25" style="69" bestFit="1" customWidth="1"/>
    <col min="2311" max="2312" width="4.5" style="69" customWidth="1"/>
    <col min="2313" max="2327" width="5.5" style="69" customWidth="1"/>
    <col min="2328" max="2328" width="6.25" style="69" bestFit="1" customWidth="1"/>
    <col min="2329" max="2329" width="8.75" style="69"/>
    <col min="2330" max="2330" width="4.5" style="69" bestFit="1" customWidth="1"/>
    <col min="2331" max="2560" width="8.75" style="69"/>
    <col min="2561" max="2562" width="1.625" style="69" customWidth="1"/>
    <col min="2563" max="2563" width="4.125" style="69" customWidth="1"/>
    <col min="2564" max="2564" width="18.5" style="69" bestFit="1" customWidth="1"/>
    <col min="2565" max="2565" width="11.25" style="69" bestFit="1" customWidth="1"/>
    <col min="2566" max="2566" width="6.25" style="69" bestFit="1" customWidth="1"/>
    <col min="2567" max="2568" width="4.5" style="69" customWidth="1"/>
    <col min="2569" max="2583" width="5.5" style="69" customWidth="1"/>
    <col min="2584" max="2584" width="6.25" style="69" bestFit="1" customWidth="1"/>
    <col min="2585" max="2585" width="8.75" style="69"/>
    <col min="2586" max="2586" width="4.5" style="69" bestFit="1" customWidth="1"/>
    <col min="2587" max="2816" width="8.75" style="69"/>
    <col min="2817" max="2818" width="1.625" style="69" customWidth="1"/>
    <col min="2819" max="2819" width="4.125" style="69" customWidth="1"/>
    <col min="2820" max="2820" width="18.5" style="69" bestFit="1" customWidth="1"/>
    <col min="2821" max="2821" width="11.25" style="69" bestFit="1" customWidth="1"/>
    <col min="2822" max="2822" width="6.25" style="69" bestFit="1" customWidth="1"/>
    <col min="2823" max="2824" width="4.5" style="69" customWidth="1"/>
    <col min="2825" max="2839" width="5.5" style="69" customWidth="1"/>
    <col min="2840" max="2840" width="6.25" style="69" bestFit="1" customWidth="1"/>
    <col min="2841" max="2841" width="8.75" style="69"/>
    <col min="2842" max="2842" width="4.5" style="69" bestFit="1" customWidth="1"/>
    <col min="2843" max="3072" width="8.75" style="69"/>
    <col min="3073" max="3074" width="1.625" style="69" customWidth="1"/>
    <col min="3075" max="3075" width="4.125" style="69" customWidth="1"/>
    <col min="3076" max="3076" width="18.5" style="69" bestFit="1" customWidth="1"/>
    <col min="3077" max="3077" width="11.25" style="69" bestFit="1" customWidth="1"/>
    <col min="3078" max="3078" width="6.25" style="69" bestFit="1" customWidth="1"/>
    <col min="3079" max="3080" width="4.5" style="69" customWidth="1"/>
    <col min="3081" max="3095" width="5.5" style="69" customWidth="1"/>
    <col min="3096" max="3096" width="6.25" style="69" bestFit="1" customWidth="1"/>
    <col min="3097" max="3097" width="8.75" style="69"/>
    <col min="3098" max="3098" width="4.5" style="69" bestFit="1" customWidth="1"/>
    <col min="3099" max="3328" width="8.75" style="69"/>
    <col min="3329" max="3330" width="1.625" style="69" customWidth="1"/>
    <col min="3331" max="3331" width="4.125" style="69" customWidth="1"/>
    <col min="3332" max="3332" width="18.5" style="69" bestFit="1" customWidth="1"/>
    <col min="3333" max="3333" width="11.25" style="69" bestFit="1" customWidth="1"/>
    <col min="3334" max="3334" width="6.25" style="69" bestFit="1" customWidth="1"/>
    <col min="3335" max="3336" width="4.5" style="69" customWidth="1"/>
    <col min="3337" max="3351" width="5.5" style="69" customWidth="1"/>
    <col min="3352" max="3352" width="6.25" style="69" bestFit="1" customWidth="1"/>
    <col min="3353" max="3353" width="8.75" style="69"/>
    <col min="3354" max="3354" width="4.5" style="69" bestFit="1" customWidth="1"/>
    <col min="3355" max="3584" width="8.75" style="69"/>
    <col min="3585" max="3586" width="1.625" style="69" customWidth="1"/>
    <col min="3587" max="3587" width="4.125" style="69" customWidth="1"/>
    <col min="3588" max="3588" width="18.5" style="69" bestFit="1" customWidth="1"/>
    <col min="3589" max="3589" width="11.25" style="69" bestFit="1" customWidth="1"/>
    <col min="3590" max="3590" width="6.25" style="69" bestFit="1" customWidth="1"/>
    <col min="3591" max="3592" width="4.5" style="69" customWidth="1"/>
    <col min="3593" max="3607" width="5.5" style="69" customWidth="1"/>
    <col min="3608" max="3608" width="6.25" style="69" bestFit="1" customWidth="1"/>
    <col min="3609" max="3609" width="8.75" style="69"/>
    <col min="3610" max="3610" width="4.5" style="69" bestFit="1" customWidth="1"/>
    <col min="3611" max="3840" width="8.75" style="69"/>
    <col min="3841" max="3842" width="1.625" style="69" customWidth="1"/>
    <col min="3843" max="3843" width="4.125" style="69" customWidth="1"/>
    <col min="3844" max="3844" width="18.5" style="69" bestFit="1" customWidth="1"/>
    <col min="3845" max="3845" width="11.25" style="69" bestFit="1" customWidth="1"/>
    <col min="3846" max="3846" width="6.25" style="69" bestFit="1" customWidth="1"/>
    <col min="3847" max="3848" width="4.5" style="69" customWidth="1"/>
    <col min="3849" max="3863" width="5.5" style="69" customWidth="1"/>
    <col min="3864" max="3864" width="6.25" style="69" bestFit="1" customWidth="1"/>
    <col min="3865" max="3865" width="8.75" style="69"/>
    <col min="3866" max="3866" width="4.5" style="69" bestFit="1" customWidth="1"/>
    <col min="3867" max="4096" width="8.75" style="69"/>
    <col min="4097" max="4098" width="1.625" style="69" customWidth="1"/>
    <col min="4099" max="4099" width="4.125" style="69" customWidth="1"/>
    <col min="4100" max="4100" width="18.5" style="69" bestFit="1" customWidth="1"/>
    <col min="4101" max="4101" width="11.25" style="69" bestFit="1" customWidth="1"/>
    <col min="4102" max="4102" width="6.25" style="69" bestFit="1" customWidth="1"/>
    <col min="4103" max="4104" width="4.5" style="69" customWidth="1"/>
    <col min="4105" max="4119" width="5.5" style="69" customWidth="1"/>
    <col min="4120" max="4120" width="6.25" style="69" bestFit="1" customWidth="1"/>
    <col min="4121" max="4121" width="8.75" style="69"/>
    <col min="4122" max="4122" width="4.5" style="69" bestFit="1" customWidth="1"/>
    <col min="4123" max="4352" width="8.75" style="69"/>
    <col min="4353" max="4354" width="1.625" style="69" customWidth="1"/>
    <col min="4355" max="4355" width="4.125" style="69" customWidth="1"/>
    <col min="4356" max="4356" width="18.5" style="69" bestFit="1" customWidth="1"/>
    <col min="4357" max="4357" width="11.25" style="69" bestFit="1" customWidth="1"/>
    <col min="4358" max="4358" width="6.25" style="69" bestFit="1" customWidth="1"/>
    <col min="4359" max="4360" width="4.5" style="69" customWidth="1"/>
    <col min="4361" max="4375" width="5.5" style="69" customWidth="1"/>
    <col min="4376" max="4376" width="6.25" style="69" bestFit="1" customWidth="1"/>
    <col min="4377" max="4377" width="8.75" style="69"/>
    <col min="4378" max="4378" width="4.5" style="69" bestFit="1" customWidth="1"/>
    <col min="4379" max="4608" width="8.75" style="69"/>
    <col min="4609" max="4610" width="1.625" style="69" customWidth="1"/>
    <col min="4611" max="4611" width="4.125" style="69" customWidth="1"/>
    <col min="4612" max="4612" width="18.5" style="69" bestFit="1" customWidth="1"/>
    <col min="4613" max="4613" width="11.25" style="69" bestFit="1" customWidth="1"/>
    <col min="4614" max="4614" width="6.25" style="69" bestFit="1" customWidth="1"/>
    <col min="4615" max="4616" width="4.5" style="69" customWidth="1"/>
    <col min="4617" max="4631" width="5.5" style="69" customWidth="1"/>
    <col min="4632" max="4632" width="6.25" style="69" bestFit="1" customWidth="1"/>
    <col min="4633" max="4633" width="8.75" style="69"/>
    <col min="4634" max="4634" width="4.5" style="69" bestFit="1" customWidth="1"/>
    <col min="4635" max="4864" width="8.75" style="69"/>
    <col min="4865" max="4866" width="1.625" style="69" customWidth="1"/>
    <col min="4867" max="4867" width="4.125" style="69" customWidth="1"/>
    <col min="4868" max="4868" width="18.5" style="69" bestFit="1" customWidth="1"/>
    <col min="4869" max="4869" width="11.25" style="69" bestFit="1" customWidth="1"/>
    <col min="4870" max="4870" width="6.25" style="69" bestFit="1" customWidth="1"/>
    <col min="4871" max="4872" width="4.5" style="69" customWidth="1"/>
    <col min="4873" max="4887" width="5.5" style="69" customWidth="1"/>
    <col min="4888" max="4888" width="6.25" style="69" bestFit="1" customWidth="1"/>
    <col min="4889" max="4889" width="8.75" style="69"/>
    <col min="4890" max="4890" width="4.5" style="69" bestFit="1" customWidth="1"/>
    <col min="4891" max="5120" width="8.75" style="69"/>
    <col min="5121" max="5122" width="1.625" style="69" customWidth="1"/>
    <col min="5123" max="5123" width="4.125" style="69" customWidth="1"/>
    <col min="5124" max="5124" width="18.5" style="69" bestFit="1" customWidth="1"/>
    <col min="5125" max="5125" width="11.25" style="69" bestFit="1" customWidth="1"/>
    <col min="5126" max="5126" width="6.25" style="69" bestFit="1" customWidth="1"/>
    <col min="5127" max="5128" width="4.5" style="69" customWidth="1"/>
    <col min="5129" max="5143" width="5.5" style="69" customWidth="1"/>
    <col min="5144" max="5144" width="6.25" style="69" bestFit="1" customWidth="1"/>
    <col min="5145" max="5145" width="8.75" style="69"/>
    <col min="5146" max="5146" width="4.5" style="69" bestFit="1" customWidth="1"/>
    <col min="5147" max="5376" width="8.75" style="69"/>
    <col min="5377" max="5378" width="1.625" style="69" customWidth="1"/>
    <col min="5379" max="5379" width="4.125" style="69" customWidth="1"/>
    <col min="5380" max="5380" width="18.5" style="69" bestFit="1" customWidth="1"/>
    <col min="5381" max="5381" width="11.25" style="69" bestFit="1" customWidth="1"/>
    <col min="5382" max="5382" width="6.25" style="69" bestFit="1" customWidth="1"/>
    <col min="5383" max="5384" width="4.5" style="69" customWidth="1"/>
    <col min="5385" max="5399" width="5.5" style="69" customWidth="1"/>
    <col min="5400" max="5400" width="6.25" style="69" bestFit="1" customWidth="1"/>
    <col min="5401" max="5401" width="8.75" style="69"/>
    <col min="5402" max="5402" width="4.5" style="69" bestFit="1" customWidth="1"/>
    <col min="5403" max="5632" width="8.75" style="69"/>
    <col min="5633" max="5634" width="1.625" style="69" customWidth="1"/>
    <col min="5635" max="5635" width="4.125" style="69" customWidth="1"/>
    <col min="5636" max="5636" width="18.5" style="69" bestFit="1" customWidth="1"/>
    <col min="5637" max="5637" width="11.25" style="69" bestFit="1" customWidth="1"/>
    <col min="5638" max="5638" width="6.25" style="69" bestFit="1" customWidth="1"/>
    <col min="5639" max="5640" width="4.5" style="69" customWidth="1"/>
    <col min="5641" max="5655" width="5.5" style="69" customWidth="1"/>
    <col min="5656" max="5656" width="6.25" style="69" bestFit="1" customWidth="1"/>
    <col min="5657" max="5657" width="8.75" style="69"/>
    <col min="5658" max="5658" width="4.5" style="69" bestFit="1" customWidth="1"/>
    <col min="5659" max="5888" width="8.75" style="69"/>
    <col min="5889" max="5890" width="1.625" style="69" customWidth="1"/>
    <col min="5891" max="5891" width="4.125" style="69" customWidth="1"/>
    <col min="5892" max="5892" width="18.5" style="69" bestFit="1" customWidth="1"/>
    <col min="5893" max="5893" width="11.25" style="69" bestFit="1" customWidth="1"/>
    <col min="5894" max="5894" width="6.25" style="69" bestFit="1" customWidth="1"/>
    <col min="5895" max="5896" width="4.5" style="69" customWidth="1"/>
    <col min="5897" max="5911" width="5.5" style="69" customWidth="1"/>
    <col min="5912" max="5912" width="6.25" style="69" bestFit="1" customWidth="1"/>
    <col min="5913" max="5913" width="8.75" style="69"/>
    <col min="5914" max="5914" width="4.5" style="69" bestFit="1" customWidth="1"/>
    <col min="5915" max="6144" width="8.75" style="69"/>
    <col min="6145" max="6146" width="1.625" style="69" customWidth="1"/>
    <col min="6147" max="6147" width="4.125" style="69" customWidth="1"/>
    <col min="6148" max="6148" width="18.5" style="69" bestFit="1" customWidth="1"/>
    <col min="6149" max="6149" width="11.25" style="69" bestFit="1" customWidth="1"/>
    <col min="6150" max="6150" width="6.25" style="69" bestFit="1" customWidth="1"/>
    <col min="6151" max="6152" width="4.5" style="69" customWidth="1"/>
    <col min="6153" max="6167" width="5.5" style="69" customWidth="1"/>
    <col min="6168" max="6168" width="6.25" style="69" bestFit="1" customWidth="1"/>
    <col min="6169" max="6169" width="8.75" style="69"/>
    <col min="6170" max="6170" width="4.5" style="69" bestFit="1" customWidth="1"/>
    <col min="6171" max="6400" width="8.75" style="69"/>
    <col min="6401" max="6402" width="1.625" style="69" customWidth="1"/>
    <col min="6403" max="6403" width="4.125" style="69" customWidth="1"/>
    <col min="6404" max="6404" width="18.5" style="69" bestFit="1" customWidth="1"/>
    <col min="6405" max="6405" width="11.25" style="69" bestFit="1" customWidth="1"/>
    <col min="6406" max="6406" width="6.25" style="69" bestFit="1" customWidth="1"/>
    <col min="6407" max="6408" width="4.5" style="69" customWidth="1"/>
    <col min="6409" max="6423" width="5.5" style="69" customWidth="1"/>
    <col min="6424" max="6424" width="6.25" style="69" bestFit="1" customWidth="1"/>
    <col min="6425" max="6425" width="8.75" style="69"/>
    <col min="6426" max="6426" width="4.5" style="69" bestFit="1" customWidth="1"/>
    <col min="6427" max="6656" width="8.75" style="69"/>
    <col min="6657" max="6658" width="1.625" style="69" customWidth="1"/>
    <col min="6659" max="6659" width="4.125" style="69" customWidth="1"/>
    <col min="6660" max="6660" width="18.5" style="69" bestFit="1" customWidth="1"/>
    <col min="6661" max="6661" width="11.25" style="69" bestFit="1" customWidth="1"/>
    <col min="6662" max="6662" width="6.25" style="69" bestFit="1" customWidth="1"/>
    <col min="6663" max="6664" width="4.5" style="69" customWidth="1"/>
    <col min="6665" max="6679" width="5.5" style="69" customWidth="1"/>
    <col min="6680" max="6680" width="6.25" style="69" bestFit="1" customWidth="1"/>
    <col min="6681" max="6681" width="8.75" style="69"/>
    <col min="6682" max="6682" width="4.5" style="69" bestFit="1" customWidth="1"/>
    <col min="6683" max="6912" width="8.75" style="69"/>
    <col min="6913" max="6914" width="1.625" style="69" customWidth="1"/>
    <col min="6915" max="6915" width="4.125" style="69" customWidth="1"/>
    <col min="6916" max="6916" width="18.5" style="69" bestFit="1" customWidth="1"/>
    <col min="6917" max="6917" width="11.25" style="69" bestFit="1" customWidth="1"/>
    <col min="6918" max="6918" width="6.25" style="69" bestFit="1" customWidth="1"/>
    <col min="6919" max="6920" width="4.5" style="69" customWidth="1"/>
    <col min="6921" max="6935" width="5.5" style="69" customWidth="1"/>
    <col min="6936" max="6936" width="6.25" style="69" bestFit="1" customWidth="1"/>
    <col min="6937" max="6937" width="8.75" style="69"/>
    <col min="6938" max="6938" width="4.5" style="69" bestFit="1" customWidth="1"/>
    <col min="6939" max="7168" width="8.75" style="69"/>
    <col min="7169" max="7170" width="1.625" style="69" customWidth="1"/>
    <col min="7171" max="7171" width="4.125" style="69" customWidth="1"/>
    <col min="7172" max="7172" width="18.5" style="69" bestFit="1" customWidth="1"/>
    <col min="7173" max="7173" width="11.25" style="69" bestFit="1" customWidth="1"/>
    <col min="7174" max="7174" width="6.25" style="69" bestFit="1" customWidth="1"/>
    <col min="7175" max="7176" width="4.5" style="69" customWidth="1"/>
    <col min="7177" max="7191" width="5.5" style="69" customWidth="1"/>
    <col min="7192" max="7192" width="6.25" style="69" bestFit="1" customWidth="1"/>
    <col min="7193" max="7193" width="8.75" style="69"/>
    <col min="7194" max="7194" width="4.5" style="69" bestFit="1" customWidth="1"/>
    <col min="7195" max="7424" width="8.75" style="69"/>
    <col min="7425" max="7426" width="1.625" style="69" customWidth="1"/>
    <col min="7427" max="7427" width="4.125" style="69" customWidth="1"/>
    <col min="7428" max="7428" width="18.5" style="69" bestFit="1" customWidth="1"/>
    <col min="7429" max="7429" width="11.25" style="69" bestFit="1" customWidth="1"/>
    <col min="7430" max="7430" width="6.25" style="69" bestFit="1" customWidth="1"/>
    <col min="7431" max="7432" width="4.5" style="69" customWidth="1"/>
    <col min="7433" max="7447" width="5.5" style="69" customWidth="1"/>
    <col min="7448" max="7448" width="6.25" style="69" bestFit="1" customWidth="1"/>
    <col min="7449" max="7449" width="8.75" style="69"/>
    <col min="7450" max="7450" width="4.5" style="69" bestFit="1" customWidth="1"/>
    <col min="7451" max="7680" width="8.75" style="69"/>
    <col min="7681" max="7682" width="1.625" style="69" customWidth="1"/>
    <col min="7683" max="7683" width="4.125" style="69" customWidth="1"/>
    <col min="7684" max="7684" width="18.5" style="69" bestFit="1" customWidth="1"/>
    <col min="7685" max="7685" width="11.25" style="69" bestFit="1" customWidth="1"/>
    <col min="7686" max="7686" width="6.25" style="69" bestFit="1" customWidth="1"/>
    <col min="7687" max="7688" width="4.5" style="69" customWidth="1"/>
    <col min="7689" max="7703" width="5.5" style="69" customWidth="1"/>
    <col min="7704" max="7704" width="6.25" style="69" bestFit="1" customWidth="1"/>
    <col min="7705" max="7705" width="8.75" style="69"/>
    <col min="7706" max="7706" width="4.5" style="69" bestFit="1" customWidth="1"/>
    <col min="7707" max="7936" width="8.75" style="69"/>
    <col min="7937" max="7938" width="1.625" style="69" customWidth="1"/>
    <col min="7939" max="7939" width="4.125" style="69" customWidth="1"/>
    <col min="7940" max="7940" width="18.5" style="69" bestFit="1" customWidth="1"/>
    <col min="7941" max="7941" width="11.25" style="69" bestFit="1" customWidth="1"/>
    <col min="7942" max="7942" width="6.25" style="69" bestFit="1" customWidth="1"/>
    <col min="7943" max="7944" width="4.5" style="69" customWidth="1"/>
    <col min="7945" max="7959" width="5.5" style="69" customWidth="1"/>
    <col min="7960" max="7960" width="6.25" style="69" bestFit="1" customWidth="1"/>
    <col min="7961" max="7961" width="8.75" style="69"/>
    <col min="7962" max="7962" width="4.5" style="69" bestFit="1" customWidth="1"/>
    <col min="7963" max="8192" width="8.75" style="69"/>
    <col min="8193" max="8194" width="1.625" style="69" customWidth="1"/>
    <col min="8195" max="8195" width="4.125" style="69" customWidth="1"/>
    <col min="8196" max="8196" width="18.5" style="69" bestFit="1" customWidth="1"/>
    <col min="8197" max="8197" width="11.25" style="69" bestFit="1" customWidth="1"/>
    <col min="8198" max="8198" width="6.25" style="69" bestFit="1" customWidth="1"/>
    <col min="8199" max="8200" width="4.5" style="69" customWidth="1"/>
    <col min="8201" max="8215" width="5.5" style="69" customWidth="1"/>
    <col min="8216" max="8216" width="6.25" style="69" bestFit="1" customWidth="1"/>
    <col min="8217" max="8217" width="8.75" style="69"/>
    <col min="8218" max="8218" width="4.5" style="69" bestFit="1" customWidth="1"/>
    <col min="8219" max="8448" width="8.75" style="69"/>
    <col min="8449" max="8450" width="1.625" style="69" customWidth="1"/>
    <col min="8451" max="8451" width="4.125" style="69" customWidth="1"/>
    <col min="8452" max="8452" width="18.5" style="69" bestFit="1" customWidth="1"/>
    <col min="8453" max="8453" width="11.25" style="69" bestFit="1" customWidth="1"/>
    <col min="8454" max="8454" width="6.25" style="69" bestFit="1" customWidth="1"/>
    <col min="8455" max="8456" width="4.5" style="69" customWidth="1"/>
    <col min="8457" max="8471" width="5.5" style="69" customWidth="1"/>
    <col min="8472" max="8472" width="6.25" style="69" bestFit="1" customWidth="1"/>
    <col min="8473" max="8473" width="8.75" style="69"/>
    <col min="8474" max="8474" width="4.5" style="69" bestFit="1" customWidth="1"/>
    <col min="8475" max="8704" width="8.75" style="69"/>
    <col min="8705" max="8706" width="1.625" style="69" customWidth="1"/>
    <col min="8707" max="8707" width="4.125" style="69" customWidth="1"/>
    <col min="8708" max="8708" width="18.5" style="69" bestFit="1" customWidth="1"/>
    <col min="8709" max="8709" width="11.25" style="69" bestFit="1" customWidth="1"/>
    <col min="8710" max="8710" width="6.25" style="69" bestFit="1" customWidth="1"/>
    <col min="8711" max="8712" width="4.5" style="69" customWidth="1"/>
    <col min="8713" max="8727" width="5.5" style="69" customWidth="1"/>
    <col min="8728" max="8728" width="6.25" style="69" bestFit="1" customWidth="1"/>
    <col min="8729" max="8729" width="8.75" style="69"/>
    <col min="8730" max="8730" width="4.5" style="69" bestFit="1" customWidth="1"/>
    <col min="8731" max="8960" width="8.75" style="69"/>
    <col min="8961" max="8962" width="1.625" style="69" customWidth="1"/>
    <col min="8963" max="8963" width="4.125" style="69" customWidth="1"/>
    <col min="8964" max="8964" width="18.5" style="69" bestFit="1" customWidth="1"/>
    <col min="8965" max="8965" width="11.25" style="69" bestFit="1" customWidth="1"/>
    <col min="8966" max="8966" width="6.25" style="69" bestFit="1" customWidth="1"/>
    <col min="8967" max="8968" width="4.5" style="69" customWidth="1"/>
    <col min="8969" max="8983" width="5.5" style="69" customWidth="1"/>
    <col min="8984" max="8984" width="6.25" style="69" bestFit="1" customWidth="1"/>
    <col min="8985" max="8985" width="8.75" style="69"/>
    <col min="8986" max="8986" width="4.5" style="69" bestFit="1" customWidth="1"/>
    <col min="8987" max="9216" width="8.75" style="69"/>
    <col min="9217" max="9218" width="1.625" style="69" customWidth="1"/>
    <col min="9219" max="9219" width="4.125" style="69" customWidth="1"/>
    <col min="9220" max="9220" width="18.5" style="69" bestFit="1" customWidth="1"/>
    <col min="9221" max="9221" width="11.25" style="69" bestFit="1" customWidth="1"/>
    <col min="9222" max="9222" width="6.25" style="69" bestFit="1" customWidth="1"/>
    <col min="9223" max="9224" width="4.5" style="69" customWidth="1"/>
    <col min="9225" max="9239" width="5.5" style="69" customWidth="1"/>
    <col min="9240" max="9240" width="6.25" style="69" bestFit="1" customWidth="1"/>
    <col min="9241" max="9241" width="8.75" style="69"/>
    <col min="9242" max="9242" width="4.5" style="69" bestFit="1" customWidth="1"/>
    <col min="9243" max="9472" width="8.75" style="69"/>
    <col min="9473" max="9474" width="1.625" style="69" customWidth="1"/>
    <col min="9475" max="9475" width="4.125" style="69" customWidth="1"/>
    <col min="9476" max="9476" width="18.5" style="69" bestFit="1" customWidth="1"/>
    <col min="9477" max="9477" width="11.25" style="69" bestFit="1" customWidth="1"/>
    <col min="9478" max="9478" width="6.25" style="69" bestFit="1" customWidth="1"/>
    <col min="9479" max="9480" width="4.5" style="69" customWidth="1"/>
    <col min="9481" max="9495" width="5.5" style="69" customWidth="1"/>
    <col min="9496" max="9496" width="6.25" style="69" bestFit="1" customWidth="1"/>
    <col min="9497" max="9497" width="8.75" style="69"/>
    <col min="9498" max="9498" width="4.5" style="69" bestFit="1" customWidth="1"/>
    <col min="9499" max="9728" width="8.75" style="69"/>
    <col min="9729" max="9730" width="1.625" style="69" customWidth="1"/>
    <col min="9731" max="9731" width="4.125" style="69" customWidth="1"/>
    <col min="9732" max="9732" width="18.5" style="69" bestFit="1" customWidth="1"/>
    <col min="9733" max="9733" width="11.25" style="69" bestFit="1" customWidth="1"/>
    <col min="9734" max="9734" width="6.25" style="69" bestFit="1" customWidth="1"/>
    <col min="9735" max="9736" width="4.5" style="69" customWidth="1"/>
    <col min="9737" max="9751" width="5.5" style="69" customWidth="1"/>
    <col min="9752" max="9752" width="6.25" style="69" bestFit="1" customWidth="1"/>
    <col min="9753" max="9753" width="8.75" style="69"/>
    <col min="9754" max="9754" width="4.5" style="69" bestFit="1" customWidth="1"/>
    <col min="9755" max="9984" width="8.75" style="69"/>
    <col min="9985" max="9986" width="1.625" style="69" customWidth="1"/>
    <col min="9987" max="9987" width="4.125" style="69" customWidth="1"/>
    <col min="9988" max="9988" width="18.5" style="69" bestFit="1" customWidth="1"/>
    <col min="9989" max="9989" width="11.25" style="69" bestFit="1" customWidth="1"/>
    <col min="9990" max="9990" width="6.25" style="69" bestFit="1" customWidth="1"/>
    <col min="9991" max="9992" width="4.5" style="69" customWidth="1"/>
    <col min="9993" max="10007" width="5.5" style="69" customWidth="1"/>
    <col min="10008" max="10008" width="6.25" style="69" bestFit="1" customWidth="1"/>
    <col min="10009" max="10009" width="8.75" style="69"/>
    <col min="10010" max="10010" width="4.5" style="69" bestFit="1" customWidth="1"/>
    <col min="10011" max="10240" width="8.75" style="69"/>
    <col min="10241" max="10242" width="1.625" style="69" customWidth="1"/>
    <col min="10243" max="10243" width="4.125" style="69" customWidth="1"/>
    <col min="10244" max="10244" width="18.5" style="69" bestFit="1" customWidth="1"/>
    <col min="10245" max="10245" width="11.25" style="69" bestFit="1" customWidth="1"/>
    <col min="10246" max="10246" width="6.25" style="69" bestFit="1" customWidth="1"/>
    <col min="10247" max="10248" width="4.5" style="69" customWidth="1"/>
    <col min="10249" max="10263" width="5.5" style="69" customWidth="1"/>
    <col min="10264" max="10264" width="6.25" style="69" bestFit="1" customWidth="1"/>
    <col min="10265" max="10265" width="8.75" style="69"/>
    <col min="10266" max="10266" width="4.5" style="69" bestFit="1" customWidth="1"/>
    <col min="10267" max="10496" width="8.75" style="69"/>
    <col min="10497" max="10498" width="1.625" style="69" customWidth="1"/>
    <col min="10499" max="10499" width="4.125" style="69" customWidth="1"/>
    <col min="10500" max="10500" width="18.5" style="69" bestFit="1" customWidth="1"/>
    <col min="10501" max="10501" width="11.25" style="69" bestFit="1" customWidth="1"/>
    <col min="10502" max="10502" width="6.25" style="69" bestFit="1" customWidth="1"/>
    <col min="10503" max="10504" width="4.5" style="69" customWidth="1"/>
    <col min="10505" max="10519" width="5.5" style="69" customWidth="1"/>
    <col min="10520" max="10520" width="6.25" style="69" bestFit="1" customWidth="1"/>
    <col min="10521" max="10521" width="8.75" style="69"/>
    <col min="10522" max="10522" width="4.5" style="69" bestFit="1" customWidth="1"/>
    <col min="10523" max="10752" width="8.75" style="69"/>
    <col min="10753" max="10754" width="1.625" style="69" customWidth="1"/>
    <col min="10755" max="10755" width="4.125" style="69" customWidth="1"/>
    <col min="10756" max="10756" width="18.5" style="69" bestFit="1" customWidth="1"/>
    <col min="10757" max="10757" width="11.25" style="69" bestFit="1" customWidth="1"/>
    <col min="10758" max="10758" width="6.25" style="69" bestFit="1" customWidth="1"/>
    <col min="10759" max="10760" width="4.5" style="69" customWidth="1"/>
    <col min="10761" max="10775" width="5.5" style="69" customWidth="1"/>
    <col min="10776" max="10776" width="6.25" style="69" bestFit="1" customWidth="1"/>
    <col min="10777" max="10777" width="8.75" style="69"/>
    <col min="10778" max="10778" width="4.5" style="69" bestFit="1" customWidth="1"/>
    <col min="10779" max="11008" width="8.75" style="69"/>
    <col min="11009" max="11010" width="1.625" style="69" customWidth="1"/>
    <col min="11011" max="11011" width="4.125" style="69" customWidth="1"/>
    <col min="11012" max="11012" width="18.5" style="69" bestFit="1" customWidth="1"/>
    <col min="11013" max="11013" width="11.25" style="69" bestFit="1" customWidth="1"/>
    <col min="11014" max="11014" width="6.25" style="69" bestFit="1" customWidth="1"/>
    <col min="11015" max="11016" width="4.5" style="69" customWidth="1"/>
    <col min="11017" max="11031" width="5.5" style="69" customWidth="1"/>
    <col min="11032" max="11032" width="6.25" style="69" bestFit="1" customWidth="1"/>
    <col min="11033" max="11033" width="8.75" style="69"/>
    <col min="11034" max="11034" width="4.5" style="69" bestFit="1" customWidth="1"/>
    <col min="11035" max="11264" width="8.75" style="69"/>
    <col min="11265" max="11266" width="1.625" style="69" customWidth="1"/>
    <col min="11267" max="11267" width="4.125" style="69" customWidth="1"/>
    <col min="11268" max="11268" width="18.5" style="69" bestFit="1" customWidth="1"/>
    <col min="11269" max="11269" width="11.25" style="69" bestFit="1" customWidth="1"/>
    <col min="11270" max="11270" width="6.25" style="69" bestFit="1" customWidth="1"/>
    <col min="11271" max="11272" width="4.5" style="69" customWidth="1"/>
    <col min="11273" max="11287" width="5.5" style="69" customWidth="1"/>
    <col min="11288" max="11288" width="6.25" style="69" bestFit="1" customWidth="1"/>
    <col min="11289" max="11289" width="8.75" style="69"/>
    <col min="11290" max="11290" width="4.5" style="69" bestFit="1" customWidth="1"/>
    <col min="11291" max="11520" width="8.75" style="69"/>
    <col min="11521" max="11522" width="1.625" style="69" customWidth="1"/>
    <col min="11523" max="11523" width="4.125" style="69" customWidth="1"/>
    <col min="11524" max="11524" width="18.5" style="69" bestFit="1" customWidth="1"/>
    <col min="11525" max="11525" width="11.25" style="69" bestFit="1" customWidth="1"/>
    <col min="11526" max="11526" width="6.25" style="69" bestFit="1" customWidth="1"/>
    <col min="11527" max="11528" width="4.5" style="69" customWidth="1"/>
    <col min="11529" max="11543" width="5.5" style="69" customWidth="1"/>
    <col min="11544" max="11544" width="6.25" style="69" bestFit="1" customWidth="1"/>
    <col min="11545" max="11545" width="8.75" style="69"/>
    <col min="11546" max="11546" width="4.5" style="69" bestFit="1" customWidth="1"/>
    <col min="11547" max="11776" width="8.75" style="69"/>
    <col min="11777" max="11778" width="1.625" style="69" customWidth="1"/>
    <col min="11779" max="11779" width="4.125" style="69" customWidth="1"/>
    <col min="11780" max="11780" width="18.5" style="69" bestFit="1" customWidth="1"/>
    <col min="11781" max="11781" width="11.25" style="69" bestFit="1" customWidth="1"/>
    <col min="11782" max="11782" width="6.25" style="69" bestFit="1" customWidth="1"/>
    <col min="11783" max="11784" width="4.5" style="69" customWidth="1"/>
    <col min="11785" max="11799" width="5.5" style="69" customWidth="1"/>
    <col min="11800" max="11800" width="6.25" style="69" bestFit="1" customWidth="1"/>
    <col min="11801" max="11801" width="8.75" style="69"/>
    <col min="11802" max="11802" width="4.5" style="69" bestFit="1" customWidth="1"/>
    <col min="11803" max="12032" width="8.75" style="69"/>
    <col min="12033" max="12034" width="1.625" style="69" customWidth="1"/>
    <col min="12035" max="12035" width="4.125" style="69" customWidth="1"/>
    <col min="12036" max="12036" width="18.5" style="69" bestFit="1" customWidth="1"/>
    <col min="12037" max="12037" width="11.25" style="69" bestFit="1" customWidth="1"/>
    <col min="12038" max="12038" width="6.25" style="69" bestFit="1" customWidth="1"/>
    <col min="12039" max="12040" width="4.5" style="69" customWidth="1"/>
    <col min="12041" max="12055" width="5.5" style="69" customWidth="1"/>
    <col min="12056" max="12056" width="6.25" style="69" bestFit="1" customWidth="1"/>
    <col min="12057" max="12057" width="8.75" style="69"/>
    <col min="12058" max="12058" width="4.5" style="69" bestFit="1" customWidth="1"/>
    <col min="12059" max="12288" width="8.75" style="69"/>
    <col min="12289" max="12290" width="1.625" style="69" customWidth="1"/>
    <col min="12291" max="12291" width="4.125" style="69" customWidth="1"/>
    <col min="12292" max="12292" width="18.5" style="69" bestFit="1" customWidth="1"/>
    <col min="12293" max="12293" width="11.25" style="69" bestFit="1" customWidth="1"/>
    <col min="12294" max="12294" width="6.25" style="69" bestFit="1" customWidth="1"/>
    <col min="12295" max="12296" width="4.5" style="69" customWidth="1"/>
    <col min="12297" max="12311" width="5.5" style="69" customWidth="1"/>
    <col min="12312" max="12312" width="6.25" style="69" bestFit="1" customWidth="1"/>
    <col min="12313" max="12313" width="8.75" style="69"/>
    <col min="12314" max="12314" width="4.5" style="69" bestFit="1" customWidth="1"/>
    <col min="12315" max="12544" width="8.75" style="69"/>
    <col min="12545" max="12546" width="1.625" style="69" customWidth="1"/>
    <col min="12547" max="12547" width="4.125" style="69" customWidth="1"/>
    <col min="12548" max="12548" width="18.5" style="69" bestFit="1" customWidth="1"/>
    <col min="12549" max="12549" width="11.25" style="69" bestFit="1" customWidth="1"/>
    <col min="12550" max="12550" width="6.25" style="69" bestFit="1" customWidth="1"/>
    <col min="12551" max="12552" width="4.5" style="69" customWidth="1"/>
    <col min="12553" max="12567" width="5.5" style="69" customWidth="1"/>
    <col min="12568" max="12568" width="6.25" style="69" bestFit="1" customWidth="1"/>
    <col min="12569" max="12569" width="8.75" style="69"/>
    <col min="12570" max="12570" width="4.5" style="69" bestFit="1" customWidth="1"/>
    <col min="12571" max="12800" width="8.75" style="69"/>
    <col min="12801" max="12802" width="1.625" style="69" customWidth="1"/>
    <col min="12803" max="12803" width="4.125" style="69" customWidth="1"/>
    <col min="12804" max="12804" width="18.5" style="69" bestFit="1" customWidth="1"/>
    <col min="12805" max="12805" width="11.25" style="69" bestFit="1" customWidth="1"/>
    <col min="12806" max="12806" width="6.25" style="69" bestFit="1" customWidth="1"/>
    <col min="12807" max="12808" width="4.5" style="69" customWidth="1"/>
    <col min="12809" max="12823" width="5.5" style="69" customWidth="1"/>
    <col min="12824" max="12824" width="6.25" style="69" bestFit="1" customWidth="1"/>
    <col min="12825" max="12825" width="8.75" style="69"/>
    <col min="12826" max="12826" width="4.5" style="69" bestFit="1" customWidth="1"/>
    <col min="12827" max="13056" width="8.75" style="69"/>
    <col min="13057" max="13058" width="1.625" style="69" customWidth="1"/>
    <col min="13059" max="13059" width="4.125" style="69" customWidth="1"/>
    <col min="13060" max="13060" width="18.5" style="69" bestFit="1" customWidth="1"/>
    <col min="13061" max="13061" width="11.25" style="69" bestFit="1" customWidth="1"/>
    <col min="13062" max="13062" width="6.25" style="69" bestFit="1" customWidth="1"/>
    <col min="13063" max="13064" width="4.5" style="69" customWidth="1"/>
    <col min="13065" max="13079" width="5.5" style="69" customWidth="1"/>
    <col min="13080" max="13080" width="6.25" style="69" bestFit="1" customWidth="1"/>
    <col min="13081" max="13081" width="8.75" style="69"/>
    <col min="13082" max="13082" width="4.5" style="69" bestFit="1" customWidth="1"/>
    <col min="13083" max="13312" width="8.75" style="69"/>
    <col min="13313" max="13314" width="1.625" style="69" customWidth="1"/>
    <col min="13315" max="13315" width="4.125" style="69" customWidth="1"/>
    <col min="13316" max="13316" width="18.5" style="69" bestFit="1" customWidth="1"/>
    <col min="13317" max="13317" width="11.25" style="69" bestFit="1" customWidth="1"/>
    <col min="13318" max="13318" width="6.25" style="69" bestFit="1" customWidth="1"/>
    <col min="13319" max="13320" width="4.5" style="69" customWidth="1"/>
    <col min="13321" max="13335" width="5.5" style="69" customWidth="1"/>
    <col min="13336" max="13336" width="6.25" style="69" bestFit="1" customWidth="1"/>
    <col min="13337" max="13337" width="8.75" style="69"/>
    <col min="13338" max="13338" width="4.5" style="69" bestFit="1" customWidth="1"/>
    <col min="13339" max="13568" width="8.75" style="69"/>
    <col min="13569" max="13570" width="1.625" style="69" customWidth="1"/>
    <col min="13571" max="13571" width="4.125" style="69" customWidth="1"/>
    <col min="13572" max="13572" width="18.5" style="69" bestFit="1" customWidth="1"/>
    <col min="13573" max="13573" width="11.25" style="69" bestFit="1" customWidth="1"/>
    <col min="13574" max="13574" width="6.25" style="69" bestFit="1" customWidth="1"/>
    <col min="13575" max="13576" width="4.5" style="69" customWidth="1"/>
    <col min="13577" max="13591" width="5.5" style="69" customWidth="1"/>
    <col min="13592" max="13592" width="6.25" style="69" bestFit="1" customWidth="1"/>
    <col min="13593" max="13593" width="8.75" style="69"/>
    <col min="13594" max="13594" width="4.5" style="69" bestFit="1" customWidth="1"/>
    <col min="13595" max="13824" width="8.75" style="69"/>
    <col min="13825" max="13826" width="1.625" style="69" customWidth="1"/>
    <col min="13827" max="13827" width="4.125" style="69" customWidth="1"/>
    <col min="13828" max="13828" width="18.5" style="69" bestFit="1" customWidth="1"/>
    <col min="13829" max="13829" width="11.25" style="69" bestFit="1" customWidth="1"/>
    <col min="13830" max="13830" width="6.25" style="69" bestFit="1" customWidth="1"/>
    <col min="13831" max="13832" width="4.5" style="69" customWidth="1"/>
    <col min="13833" max="13847" width="5.5" style="69" customWidth="1"/>
    <col min="13848" max="13848" width="6.25" style="69" bestFit="1" customWidth="1"/>
    <col min="13849" max="13849" width="8.75" style="69"/>
    <col min="13850" max="13850" width="4.5" style="69" bestFit="1" customWidth="1"/>
    <col min="13851" max="14080" width="8.75" style="69"/>
    <col min="14081" max="14082" width="1.625" style="69" customWidth="1"/>
    <col min="14083" max="14083" width="4.125" style="69" customWidth="1"/>
    <col min="14084" max="14084" width="18.5" style="69" bestFit="1" customWidth="1"/>
    <col min="14085" max="14085" width="11.25" style="69" bestFit="1" customWidth="1"/>
    <col min="14086" max="14086" width="6.25" style="69" bestFit="1" customWidth="1"/>
    <col min="14087" max="14088" width="4.5" style="69" customWidth="1"/>
    <col min="14089" max="14103" width="5.5" style="69" customWidth="1"/>
    <col min="14104" max="14104" width="6.25" style="69" bestFit="1" customWidth="1"/>
    <col min="14105" max="14105" width="8.75" style="69"/>
    <col min="14106" max="14106" width="4.5" style="69" bestFit="1" customWidth="1"/>
    <col min="14107" max="14336" width="8.75" style="69"/>
    <col min="14337" max="14338" width="1.625" style="69" customWidth="1"/>
    <col min="14339" max="14339" width="4.125" style="69" customWidth="1"/>
    <col min="14340" max="14340" width="18.5" style="69" bestFit="1" customWidth="1"/>
    <col min="14341" max="14341" width="11.25" style="69" bestFit="1" customWidth="1"/>
    <col min="14342" max="14342" width="6.25" style="69" bestFit="1" customWidth="1"/>
    <col min="14343" max="14344" width="4.5" style="69" customWidth="1"/>
    <col min="14345" max="14359" width="5.5" style="69" customWidth="1"/>
    <col min="14360" max="14360" width="6.25" style="69" bestFit="1" customWidth="1"/>
    <col min="14361" max="14361" width="8.75" style="69"/>
    <col min="14362" max="14362" width="4.5" style="69" bestFit="1" customWidth="1"/>
    <col min="14363" max="14592" width="8.75" style="69"/>
    <col min="14593" max="14594" width="1.625" style="69" customWidth="1"/>
    <col min="14595" max="14595" width="4.125" style="69" customWidth="1"/>
    <col min="14596" max="14596" width="18.5" style="69" bestFit="1" customWidth="1"/>
    <col min="14597" max="14597" width="11.25" style="69" bestFit="1" customWidth="1"/>
    <col min="14598" max="14598" width="6.25" style="69" bestFit="1" customWidth="1"/>
    <col min="14599" max="14600" width="4.5" style="69" customWidth="1"/>
    <col min="14601" max="14615" width="5.5" style="69" customWidth="1"/>
    <col min="14616" max="14616" width="6.25" style="69" bestFit="1" customWidth="1"/>
    <col min="14617" max="14617" width="8.75" style="69"/>
    <col min="14618" max="14618" width="4.5" style="69" bestFit="1" customWidth="1"/>
    <col min="14619" max="14848" width="8.75" style="69"/>
    <col min="14849" max="14850" width="1.625" style="69" customWidth="1"/>
    <col min="14851" max="14851" width="4.125" style="69" customWidth="1"/>
    <col min="14852" max="14852" width="18.5" style="69" bestFit="1" customWidth="1"/>
    <col min="14853" max="14853" width="11.25" style="69" bestFit="1" customWidth="1"/>
    <col min="14854" max="14854" width="6.25" style="69" bestFit="1" customWidth="1"/>
    <col min="14855" max="14856" width="4.5" style="69" customWidth="1"/>
    <col min="14857" max="14871" width="5.5" style="69" customWidth="1"/>
    <col min="14872" max="14872" width="6.25" style="69" bestFit="1" customWidth="1"/>
    <col min="14873" max="14873" width="8.75" style="69"/>
    <col min="14874" max="14874" width="4.5" style="69" bestFit="1" customWidth="1"/>
    <col min="14875" max="15104" width="8.75" style="69"/>
    <col min="15105" max="15106" width="1.625" style="69" customWidth="1"/>
    <col min="15107" max="15107" width="4.125" style="69" customWidth="1"/>
    <col min="15108" max="15108" width="18.5" style="69" bestFit="1" customWidth="1"/>
    <col min="15109" max="15109" width="11.25" style="69" bestFit="1" customWidth="1"/>
    <col min="15110" max="15110" width="6.25" style="69" bestFit="1" customWidth="1"/>
    <col min="15111" max="15112" width="4.5" style="69" customWidth="1"/>
    <col min="15113" max="15127" width="5.5" style="69" customWidth="1"/>
    <col min="15128" max="15128" width="6.25" style="69" bestFit="1" customWidth="1"/>
    <col min="15129" max="15129" width="8.75" style="69"/>
    <col min="15130" max="15130" width="4.5" style="69" bestFit="1" customWidth="1"/>
    <col min="15131" max="15360" width="8.75" style="69"/>
    <col min="15361" max="15362" width="1.625" style="69" customWidth="1"/>
    <col min="15363" max="15363" width="4.125" style="69" customWidth="1"/>
    <col min="15364" max="15364" width="18.5" style="69" bestFit="1" customWidth="1"/>
    <col min="15365" max="15365" width="11.25" style="69" bestFit="1" customWidth="1"/>
    <col min="15366" max="15366" width="6.25" style="69" bestFit="1" customWidth="1"/>
    <col min="15367" max="15368" width="4.5" style="69" customWidth="1"/>
    <col min="15369" max="15383" width="5.5" style="69" customWidth="1"/>
    <col min="15384" max="15384" width="6.25" style="69" bestFit="1" customWidth="1"/>
    <col min="15385" max="15385" width="8.75" style="69"/>
    <col min="15386" max="15386" width="4.5" style="69" bestFit="1" customWidth="1"/>
    <col min="15387" max="15616" width="8.75" style="69"/>
    <col min="15617" max="15618" width="1.625" style="69" customWidth="1"/>
    <col min="15619" max="15619" width="4.125" style="69" customWidth="1"/>
    <col min="15620" max="15620" width="18.5" style="69" bestFit="1" customWidth="1"/>
    <col min="15621" max="15621" width="11.25" style="69" bestFit="1" customWidth="1"/>
    <col min="15622" max="15622" width="6.25" style="69" bestFit="1" customWidth="1"/>
    <col min="15623" max="15624" width="4.5" style="69" customWidth="1"/>
    <col min="15625" max="15639" width="5.5" style="69" customWidth="1"/>
    <col min="15640" max="15640" width="6.25" style="69" bestFit="1" customWidth="1"/>
    <col min="15641" max="15641" width="8.75" style="69"/>
    <col min="15642" max="15642" width="4.5" style="69" bestFit="1" customWidth="1"/>
    <col min="15643" max="15872" width="8.75" style="69"/>
    <col min="15873" max="15874" width="1.625" style="69" customWidth="1"/>
    <col min="15875" max="15875" width="4.125" style="69" customWidth="1"/>
    <col min="15876" max="15876" width="18.5" style="69" bestFit="1" customWidth="1"/>
    <col min="15877" max="15877" width="11.25" style="69" bestFit="1" customWidth="1"/>
    <col min="15878" max="15878" width="6.25" style="69" bestFit="1" customWidth="1"/>
    <col min="15879" max="15880" width="4.5" style="69" customWidth="1"/>
    <col min="15881" max="15895" width="5.5" style="69" customWidth="1"/>
    <col min="15896" max="15896" width="6.25" style="69" bestFit="1" customWidth="1"/>
    <col min="15897" max="15897" width="8.75" style="69"/>
    <col min="15898" max="15898" width="4.5" style="69" bestFit="1" customWidth="1"/>
    <col min="15899" max="16128" width="8.75" style="69"/>
    <col min="16129" max="16130" width="1.625" style="69" customWidth="1"/>
    <col min="16131" max="16131" width="4.125" style="69" customWidth="1"/>
    <col min="16132" max="16132" width="18.5" style="69" bestFit="1" customWidth="1"/>
    <col min="16133" max="16133" width="11.25" style="69" bestFit="1" customWidth="1"/>
    <col min="16134" max="16134" width="6.25" style="69" bestFit="1" customWidth="1"/>
    <col min="16135" max="16136" width="4.5" style="69" customWidth="1"/>
    <col min="16137" max="16151" width="5.5" style="69" customWidth="1"/>
    <col min="16152" max="16152" width="6.25" style="69" bestFit="1" customWidth="1"/>
    <col min="16153" max="16153" width="8.75" style="69"/>
    <col min="16154" max="16154" width="4.5" style="69" bestFit="1" customWidth="1"/>
    <col min="16155" max="16384" width="8.75" style="69"/>
  </cols>
  <sheetData>
    <row r="3" spans="1:24" ht="36.75" customHeight="1">
      <c r="A3" s="59"/>
      <c r="B3" s="60"/>
      <c r="C3" s="60"/>
      <c r="D3" s="61" t="s">
        <v>86</v>
      </c>
      <c r="E3" s="60"/>
      <c r="F3" s="62" t="s">
        <v>2</v>
      </c>
      <c r="G3" s="60"/>
      <c r="H3" s="63"/>
      <c r="I3" s="64"/>
      <c r="J3" s="65"/>
      <c r="K3" s="66"/>
      <c r="L3" s="66"/>
      <c r="M3" s="66"/>
      <c r="N3" s="66"/>
      <c r="O3" s="66"/>
      <c r="P3" s="67"/>
      <c r="Q3" s="66"/>
      <c r="R3" s="66"/>
      <c r="S3" s="66"/>
      <c r="T3" s="66"/>
      <c r="U3" s="66"/>
      <c r="V3" s="66"/>
      <c r="W3" s="66"/>
      <c r="X3" s="68"/>
    </row>
    <row r="4" spans="1:24" ht="28.5" customHeight="1">
      <c r="A4" s="70" t="s">
        <v>87</v>
      </c>
      <c r="B4" s="71"/>
      <c r="C4" s="72"/>
      <c r="D4" s="73" t="s">
        <v>88</v>
      </c>
      <c r="E4" s="73" t="s">
        <v>89</v>
      </c>
      <c r="F4" s="73" t="s">
        <v>90</v>
      </c>
      <c r="G4" s="74" t="s">
        <v>91</v>
      </c>
      <c r="H4" s="75"/>
      <c r="I4" s="76" t="s">
        <v>92</v>
      </c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5"/>
      <c r="X4" s="78" t="s">
        <v>21</v>
      </c>
    </row>
    <row r="5" spans="1:24" ht="14.1" customHeight="1">
      <c r="A5" s="79" t="s">
        <v>438</v>
      </c>
      <c r="B5" s="80"/>
      <c r="C5" s="81"/>
      <c r="D5" s="82"/>
      <c r="E5" s="82"/>
      <c r="F5" s="83"/>
      <c r="G5" s="84"/>
      <c r="H5" s="85"/>
      <c r="I5" s="86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8"/>
      <c r="X5" s="89">
        <f t="shared" ref="X5:X113" si="0">SUM(I5:W5)</f>
        <v>0</v>
      </c>
    </row>
    <row r="6" spans="1:24" ht="14.1" customHeight="1">
      <c r="A6" s="79"/>
      <c r="B6" s="80"/>
      <c r="C6" s="243" t="s">
        <v>469</v>
      </c>
      <c r="D6" s="82" t="s">
        <v>439</v>
      </c>
      <c r="E6" s="82" t="s">
        <v>443</v>
      </c>
      <c r="F6" s="244" t="s">
        <v>440</v>
      </c>
      <c r="G6" s="84"/>
      <c r="H6" s="85"/>
      <c r="I6" s="8">
        <v>1.4</v>
      </c>
      <c r="J6" s="8">
        <v>3.2</v>
      </c>
      <c r="K6" s="8">
        <v>0.8</v>
      </c>
      <c r="L6" s="8">
        <v>3.2</v>
      </c>
      <c r="M6" s="87">
        <v>2.2999999999999998</v>
      </c>
      <c r="N6" s="87">
        <v>1.3</v>
      </c>
      <c r="O6" s="87">
        <v>0.9</v>
      </c>
      <c r="P6" s="87">
        <v>2.2999999999999998</v>
      </c>
      <c r="Q6" s="87">
        <v>1.2</v>
      </c>
      <c r="R6" s="87">
        <v>1.6</v>
      </c>
      <c r="S6" s="87">
        <v>3.8</v>
      </c>
      <c r="T6" s="87"/>
      <c r="U6" s="87"/>
      <c r="V6" s="87"/>
      <c r="W6" s="88"/>
      <c r="X6" s="89">
        <f t="shared" si="0"/>
        <v>22</v>
      </c>
    </row>
    <row r="7" spans="1:24" ht="14.1" customHeight="1">
      <c r="A7" s="79"/>
      <c r="B7" s="80"/>
      <c r="C7" s="81"/>
      <c r="D7" s="82"/>
      <c r="E7" s="82"/>
      <c r="F7" s="244"/>
      <c r="G7" s="84"/>
      <c r="H7" s="85"/>
      <c r="I7" s="86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8"/>
      <c r="X7" s="89">
        <f t="shared" si="0"/>
        <v>0</v>
      </c>
    </row>
    <row r="8" spans="1:24" ht="14.1" customHeight="1">
      <c r="A8" s="79"/>
      <c r="B8" s="80"/>
      <c r="C8" s="81"/>
      <c r="D8" s="82"/>
      <c r="E8" s="82" t="s">
        <v>444</v>
      </c>
      <c r="F8" s="244" t="s">
        <v>445</v>
      </c>
      <c r="G8" s="84"/>
      <c r="H8" s="85"/>
      <c r="I8" s="86">
        <v>5.5</v>
      </c>
      <c r="J8" s="87">
        <v>0.6</v>
      </c>
      <c r="K8" s="87">
        <v>3.9</v>
      </c>
      <c r="L8" s="87">
        <v>2.6</v>
      </c>
      <c r="M8" s="87">
        <v>9.1999999999999993</v>
      </c>
      <c r="N8" s="87">
        <v>2.7</v>
      </c>
      <c r="O8" s="87"/>
      <c r="P8" s="87"/>
      <c r="Q8" s="87"/>
      <c r="R8" s="87"/>
      <c r="S8" s="87"/>
      <c r="T8" s="87"/>
      <c r="U8" s="87"/>
      <c r="V8" s="87"/>
      <c r="W8" s="88"/>
      <c r="X8" s="89">
        <f>SUM(I8:W8)</f>
        <v>24.499999999999996</v>
      </c>
    </row>
    <row r="9" spans="1:24" ht="14.1" customHeight="1">
      <c r="A9" s="79"/>
      <c r="B9" s="80"/>
      <c r="C9" s="81"/>
      <c r="D9" s="82"/>
      <c r="E9" s="82"/>
      <c r="F9" s="244"/>
      <c r="G9" s="84"/>
      <c r="H9" s="85"/>
      <c r="I9" s="86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8"/>
      <c r="X9" s="89">
        <f>SUM(I9:W9)</f>
        <v>0</v>
      </c>
    </row>
    <row r="10" spans="1:24" ht="14.1" customHeight="1">
      <c r="A10" s="79"/>
      <c r="B10" s="80"/>
      <c r="C10" s="81"/>
      <c r="D10" s="82"/>
      <c r="E10" s="82" t="s">
        <v>446</v>
      </c>
      <c r="F10" s="244" t="s">
        <v>445</v>
      </c>
      <c r="G10" s="84"/>
      <c r="H10" s="85"/>
      <c r="I10" s="86">
        <v>3.8</v>
      </c>
      <c r="J10" s="87">
        <v>4.4000000000000004</v>
      </c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8"/>
      <c r="X10" s="89">
        <f t="shared" si="0"/>
        <v>8.1999999999999993</v>
      </c>
    </row>
    <row r="11" spans="1:24" ht="14.1" customHeight="1">
      <c r="A11" s="79"/>
      <c r="B11" s="80"/>
      <c r="C11" s="81"/>
      <c r="D11" s="82"/>
      <c r="E11" s="82"/>
      <c r="F11" s="244"/>
      <c r="G11" s="84"/>
      <c r="H11" s="85"/>
      <c r="I11" s="86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8"/>
      <c r="X11" s="89">
        <f t="shared" si="0"/>
        <v>0</v>
      </c>
    </row>
    <row r="12" spans="1:24" ht="14.1" customHeight="1">
      <c r="A12" s="79"/>
      <c r="B12" s="80"/>
      <c r="C12" s="81"/>
      <c r="D12" s="82"/>
      <c r="E12" s="82" t="s">
        <v>447</v>
      </c>
      <c r="F12" s="244" t="s">
        <v>445</v>
      </c>
      <c r="G12" s="84"/>
      <c r="H12" s="85"/>
      <c r="I12" s="86">
        <v>1.5</v>
      </c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8"/>
      <c r="X12" s="89">
        <f>SUM(I12:W12)</f>
        <v>1.5</v>
      </c>
    </row>
    <row r="13" spans="1:24" ht="14.1" customHeight="1">
      <c r="A13" s="79"/>
      <c r="B13" s="80"/>
      <c r="C13" s="81"/>
      <c r="D13" s="82"/>
      <c r="E13" s="82"/>
      <c r="F13" s="244"/>
      <c r="G13" s="84"/>
      <c r="H13" s="85"/>
      <c r="I13" s="86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8"/>
      <c r="X13" s="89">
        <f t="shared" ref="X13:X14" si="1">SUM(I13:W13)</f>
        <v>0</v>
      </c>
    </row>
    <row r="14" spans="1:24" ht="14.1" customHeight="1">
      <c r="A14" s="79"/>
      <c r="B14" s="80"/>
      <c r="C14" s="81"/>
      <c r="D14" s="82"/>
      <c r="E14" s="82" t="s">
        <v>448</v>
      </c>
      <c r="F14" s="244" t="s">
        <v>449</v>
      </c>
      <c r="G14" s="84"/>
      <c r="H14" s="85"/>
      <c r="I14" s="86">
        <v>7.5</v>
      </c>
      <c r="J14" s="245">
        <v>3</v>
      </c>
      <c r="K14" s="87">
        <v>3</v>
      </c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8"/>
      <c r="X14" s="89">
        <f t="shared" si="1"/>
        <v>13.5</v>
      </c>
    </row>
    <row r="15" spans="1:24" ht="14.1" customHeight="1">
      <c r="A15" s="79"/>
      <c r="B15" s="80"/>
      <c r="C15" s="81"/>
      <c r="D15" s="82"/>
      <c r="E15" s="82"/>
      <c r="F15" s="244"/>
      <c r="G15" s="84"/>
      <c r="H15" s="85"/>
      <c r="I15" s="86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8"/>
      <c r="X15" s="89">
        <f t="shared" si="0"/>
        <v>0</v>
      </c>
    </row>
    <row r="16" spans="1:24" ht="14.1" customHeight="1">
      <c r="A16" s="79"/>
      <c r="B16" s="80"/>
      <c r="C16" s="81"/>
      <c r="D16" s="82" t="s">
        <v>439</v>
      </c>
      <c r="E16" s="82" t="s">
        <v>450</v>
      </c>
      <c r="F16" s="244" t="s">
        <v>449</v>
      </c>
      <c r="G16" s="84"/>
      <c r="H16" s="85"/>
      <c r="I16" s="8">
        <v>1.4</v>
      </c>
      <c r="J16" s="8">
        <v>3.2</v>
      </c>
      <c r="K16" s="8">
        <v>0.8</v>
      </c>
      <c r="L16" s="8">
        <v>3.2</v>
      </c>
      <c r="M16" s="87">
        <v>2.2999999999999998</v>
      </c>
      <c r="N16" s="87">
        <v>1.3</v>
      </c>
      <c r="O16" s="87">
        <v>0.9</v>
      </c>
      <c r="P16" s="87">
        <v>2.2999999999999998</v>
      </c>
      <c r="Q16" s="87">
        <v>1.2</v>
      </c>
      <c r="R16" s="87">
        <v>1.6</v>
      </c>
      <c r="S16" s="87">
        <v>3.8</v>
      </c>
      <c r="T16" s="87"/>
      <c r="U16" s="87"/>
      <c r="V16" s="87"/>
      <c r="W16" s="88"/>
      <c r="X16" s="89">
        <f t="shared" si="0"/>
        <v>22</v>
      </c>
    </row>
    <row r="17" spans="1:24" ht="14.1" customHeight="1">
      <c r="A17" s="79"/>
      <c r="B17" s="80"/>
      <c r="C17" s="81"/>
      <c r="D17" s="82"/>
      <c r="E17" s="82"/>
      <c r="F17" s="83"/>
      <c r="G17" s="84"/>
      <c r="H17" s="85"/>
      <c r="I17" s="86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8"/>
      <c r="X17" s="89">
        <f t="shared" si="0"/>
        <v>0</v>
      </c>
    </row>
    <row r="18" spans="1:24" ht="14.1" customHeight="1">
      <c r="A18" s="79"/>
      <c r="B18" s="80"/>
      <c r="C18" s="81"/>
      <c r="D18" s="82"/>
      <c r="E18" s="82" t="s">
        <v>451</v>
      </c>
      <c r="F18" s="244" t="s">
        <v>452</v>
      </c>
      <c r="G18" s="84"/>
      <c r="H18" s="85"/>
      <c r="I18" s="86">
        <v>5.5</v>
      </c>
      <c r="J18" s="87">
        <v>0.6</v>
      </c>
      <c r="K18" s="87">
        <v>3.9</v>
      </c>
      <c r="L18" s="87">
        <v>2.6</v>
      </c>
      <c r="M18" s="87">
        <v>9.1999999999999993</v>
      </c>
      <c r="N18" s="87">
        <v>2.7</v>
      </c>
      <c r="O18" s="87"/>
      <c r="P18" s="87"/>
      <c r="Q18" s="87"/>
      <c r="R18" s="87"/>
      <c r="S18" s="87"/>
      <c r="T18" s="87"/>
      <c r="U18" s="87"/>
      <c r="V18" s="87"/>
      <c r="W18" s="88"/>
      <c r="X18" s="89">
        <f t="shared" si="0"/>
        <v>24.499999999999996</v>
      </c>
    </row>
    <row r="19" spans="1:24" ht="14.1" customHeight="1">
      <c r="A19" s="79"/>
      <c r="B19" s="80"/>
      <c r="C19" s="81"/>
      <c r="D19" s="82"/>
      <c r="E19" s="82"/>
      <c r="F19" s="83"/>
      <c r="G19" s="84"/>
      <c r="H19" s="85"/>
      <c r="I19" s="86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8"/>
      <c r="X19" s="89">
        <f t="shared" si="0"/>
        <v>0</v>
      </c>
    </row>
    <row r="20" spans="1:24" ht="14.1" customHeight="1">
      <c r="A20" s="79"/>
      <c r="B20" s="80"/>
      <c r="C20" s="81"/>
      <c r="D20" s="82"/>
      <c r="E20" s="82" t="s">
        <v>453</v>
      </c>
      <c r="F20" s="244" t="s">
        <v>454</v>
      </c>
      <c r="G20" s="84"/>
      <c r="H20" s="85"/>
      <c r="I20" s="86">
        <v>3.8</v>
      </c>
      <c r="J20" s="87">
        <v>4.4000000000000004</v>
      </c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8"/>
      <c r="X20" s="89">
        <f t="shared" si="0"/>
        <v>8.1999999999999993</v>
      </c>
    </row>
    <row r="21" spans="1:24" ht="14.1" customHeight="1">
      <c r="A21" s="79"/>
      <c r="B21" s="80"/>
      <c r="C21" s="81"/>
      <c r="D21" s="82"/>
      <c r="E21" s="82"/>
      <c r="F21" s="83"/>
      <c r="G21" s="84"/>
      <c r="H21" s="85"/>
      <c r="I21" s="86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8"/>
      <c r="X21" s="89">
        <f t="shared" si="0"/>
        <v>0</v>
      </c>
    </row>
    <row r="22" spans="1:24" ht="14.1" customHeight="1">
      <c r="A22" s="79"/>
      <c r="B22" s="80"/>
      <c r="C22" s="81"/>
      <c r="D22" s="82"/>
      <c r="E22" s="82" t="s">
        <v>455</v>
      </c>
      <c r="F22" s="244" t="s">
        <v>457</v>
      </c>
      <c r="G22" s="84"/>
      <c r="H22" s="85"/>
      <c r="I22" s="86">
        <v>1.5</v>
      </c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8"/>
      <c r="X22" s="89">
        <f t="shared" si="0"/>
        <v>1.5</v>
      </c>
    </row>
    <row r="23" spans="1:24" ht="14.1" customHeight="1">
      <c r="A23" s="79"/>
      <c r="B23" s="80"/>
      <c r="C23" s="81"/>
      <c r="D23" s="82"/>
      <c r="E23" s="82"/>
      <c r="F23" s="83"/>
      <c r="G23" s="84"/>
      <c r="H23" s="85"/>
      <c r="I23" s="86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8"/>
      <c r="X23" s="89">
        <f t="shared" si="0"/>
        <v>0</v>
      </c>
    </row>
    <row r="24" spans="1:24" ht="14.1" customHeight="1">
      <c r="A24" s="79"/>
      <c r="B24" s="80"/>
      <c r="C24" s="81"/>
      <c r="D24" s="82"/>
      <c r="E24" s="82" t="s">
        <v>456</v>
      </c>
      <c r="F24" s="244" t="s">
        <v>458</v>
      </c>
      <c r="G24" s="84"/>
      <c r="H24" s="85"/>
      <c r="I24" s="86">
        <v>7.5</v>
      </c>
      <c r="J24" s="245">
        <v>3</v>
      </c>
      <c r="K24" s="87">
        <v>3</v>
      </c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8"/>
      <c r="X24" s="89">
        <f t="shared" si="0"/>
        <v>13.5</v>
      </c>
    </row>
    <row r="25" spans="1:24" ht="14.1" customHeight="1">
      <c r="A25" s="79"/>
      <c r="B25" s="80"/>
      <c r="C25" s="81"/>
      <c r="D25" s="82"/>
      <c r="E25" s="82"/>
      <c r="F25" s="83"/>
      <c r="G25" s="84"/>
      <c r="H25" s="85"/>
      <c r="I25" s="86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8"/>
      <c r="X25" s="89">
        <f t="shared" si="0"/>
        <v>0</v>
      </c>
    </row>
    <row r="26" spans="1:24" ht="14.1" customHeight="1">
      <c r="A26" s="79"/>
      <c r="B26" s="80"/>
      <c r="C26" s="81"/>
      <c r="D26" s="82"/>
      <c r="E26" s="82"/>
      <c r="F26" s="83"/>
      <c r="G26" s="84"/>
      <c r="H26" s="85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8"/>
      <c r="X26" s="89">
        <f t="shared" si="0"/>
        <v>0</v>
      </c>
    </row>
    <row r="27" spans="1:24" ht="14.1" customHeight="1">
      <c r="A27" s="79"/>
      <c r="B27" s="80"/>
      <c r="C27" s="81"/>
      <c r="D27" s="82" t="s">
        <v>460</v>
      </c>
      <c r="E27" s="82" t="s">
        <v>461</v>
      </c>
      <c r="F27" s="83"/>
      <c r="G27" s="84"/>
      <c r="H27" s="85"/>
      <c r="I27" s="86">
        <v>3</v>
      </c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8"/>
      <c r="X27" s="89">
        <f t="shared" si="0"/>
        <v>3</v>
      </c>
    </row>
    <row r="28" spans="1:24" ht="14.1" customHeight="1">
      <c r="A28" s="79"/>
      <c r="B28" s="80"/>
      <c r="C28" s="81"/>
      <c r="D28" s="82"/>
      <c r="E28" s="82"/>
      <c r="F28" s="83"/>
      <c r="G28" s="84"/>
      <c r="H28" s="85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8"/>
      <c r="X28" s="89">
        <f t="shared" si="0"/>
        <v>0</v>
      </c>
    </row>
    <row r="29" spans="1:24" ht="14.1" customHeight="1">
      <c r="A29" s="79"/>
      <c r="B29" s="80"/>
      <c r="C29" s="81"/>
      <c r="D29" s="246" t="s">
        <v>467</v>
      </c>
      <c r="E29" s="82"/>
      <c r="F29" s="83"/>
      <c r="G29" s="84"/>
      <c r="H29" s="85"/>
      <c r="I29" s="86">
        <v>5</v>
      </c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8"/>
      <c r="X29" s="89">
        <f t="shared" si="0"/>
        <v>5</v>
      </c>
    </row>
    <row r="30" spans="1:24" ht="14.1" customHeight="1">
      <c r="A30" s="79"/>
      <c r="B30" s="80"/>
      <c r="C30" s="81"/>
      <c r="D30" s="82"/>
      <c r="E30" s="82"/>
      <c r="F30" s="83"/>
      <c r="G30" s="84"/>
      <c r="H30" s="85"/>
      <c r="I30" s="86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8"/>
      <c r="X30" s="89">
        <f t="shared" si="0"/>
        <v>0</v>
      </c>
    </row>
    <row r="31" spans="1:24" ht="14.1" customHeight="1">
      <c r="A31" s="79"/>
      <c r="B31" s="80"/>
      <c r="C31" s="81"/>
      <c r="D31" s="82"/>
      <c r="E31" s="82"/>
      <c r="F31" s="83"/>
      <c r="G31" s="84"/>
      <c r="H31" s="85"/>
      <c r="I31" s="86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8"/>
      <c r="X31" s="89">
        <f t="shared" si="0"/>
        <v>0</v>
      </c>
    </row>
    <row r="32" spans="1:24" ht="14.1" customHeight="1">
      <c r="A32" s="79"/>
      <c r="B32" s="80"/>
      <c r="C32" s="81"/>
      <c r="D32" s="82"/>
      <c r="E32" s="82"/>
      <c r="F32" s="83"/>
      <c r="G32" s="84"/>
      <c r="H32" s="85"/>
      <c r="I32" s="86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8"/>
      <c r="X32" s="89">
        <f t="shared" si="0"/>
        <v>0</v>
      </c>
    </row>
    <row r="33" spans="1:24" ht="14.1" customHeight="1">
      <c r="A33" s="79"/>
      <c r="B33" s="80"/>
      <c r="C33" s="81"/>
      <c r="D33" s="82"/>
      <c r="E33" s="82"/>
      <c r="F33" s="83"/>
      <c r="G33" s="84"/>
      <c r="H33" s="85"/>
      <c r="I33" s="86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8"/>
      <c r="X33" s="89">
        <f t="shared" si="0"/>
        <v>0</v>
      </c>
    </row>
    <row r="34" spans="1:24" ht="14.1" customHeight="1">
      <c r="A34" s="79"/>
      <c r="B34" s="80"/>
      <c r="C34" s="81"/>
      <c r="D34" s="82"/>
      <c r="E34" s="82"/>
      <c r="F34" s="83"/>
      <c r="G34" s="84"/>
      <c r="H34" s="85"/>
      <c r="I34" s="86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8"/>
      <c r="X34" s="89"/>
    </row>
    <row r="35" spans="1:24" ht="14.1" customHeight="1">
      <c r="A35" s="79"/>
      <c r="B35" s="80"/>
      <c r="C35" s="81"/>
      <c r="D35" s="82"/>
      <c r="E35" s="82"/>
      <c r="F35" s="83"/>
      <c r="G35" s="84"/>
      <c r="H35" s="85"/>
      <c r="I35" s="86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8"/>
      <c r="X35" s="89">
        <f t="shared" si="0"/>
        <v>0</v>
      </c>
    </row>
    <row r="36" spans="1:24" ht="14.1" customHeight="1">
      <c r="A36" s="79"/>
      <c r="B36" s="80"/>
      <c r="C36" s="81"/>
      <c r="D36" s="82"/>
      <c r="E36" s="82"/>
      <c r="F36" s="83"/>
      <c r="G36" s="84"/>
      <c r="H36" s="85"/>
      <c r="I36" s="86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8"/>
      <c r="X36" s="89">
        <f t="shared" si="0"/>
        <v>0</v>
      </c>
    </row>
    <row r="37" spans="1:24" ht="14.1" customHeight="1">
      <c r="A37" s="79"/>
      <c r="B37" s="80"/>
      <c r="C37" s="81"/>
      <c r="D37" s="82"/>
      <c r="E37" s="82"/>
      <c r="F37" s="83"/>
      <c r="G37" s="84"/>
      <c r="H37" s="85"/>
      <c r="I37" s="86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8"/>
      <c r="X37" s="89">
        <f t="shared" si="0"/>
        <v>0</v>
      </c>
    </row>
    <row r="38" spans="1:24" ht="14.1" customHeight="1">
      <c r="A38" s="79" t="s">
        <v>438</v>
      </c>
      <c r="B38" s="80"/>
      <c r="C38" s="81"/>
      <c r="D38" s="82"/>
      <c r="E38" s="82"/>
      <c r="F38" s="83"/>
      <c r="G38" s="84"/>
      <c r="H38" s="85"/>
      <c r="I38" s="86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8"/>
      <c r="X38" s="89">
        <f t="shared" si="0"/>
        <v>0</v>
      </c>
    </row>
    <row r="39" spans="1:24" ht="14.1" customHeight="1">
      <c r="A39" s="79"/>
      <c r="B39" s="80"/>
      <c r="C39" s="243" t="s">
        <v>459</v>
      </c>
      <c r="D39" s="82" t="s">
        <v>439</v>
      </c>
      <c r="E39" s="82" t="s">
        <v>443</v>
      </c>
      <c r="F39" s="244" t="s">
        <v>440</v>
      </c>
      <c r="G39" s="84"/>
      <c r="H39" s="85"/>
      <c r="I39" s="86">
        <v>6.6</v>
      </c>
      <c r="J39" s="87">
        <v>0.7</v>
      </c>
      <c r="K39" s="87">
        <v>6.6</v>
      </c>
      <c r="L39" s="87">
        <v>0.6</v>
      </c>
      <c r="M39" s="87">
        <v>1.3</v>
      </c>
      <c r="N39" s="87">
        <v>2</v>
      </c>
      <c r="O39" s="87">
        <v>2.7</v>
      </c>
      <c r="P39" s="87">
        <v>0.8</v>
      </c>
      <c r="Q39" s="87">
        <v>6.8</v>
      </c>
      <c r="R39" s="87">
        <v>0.5</v>
      </c>
      <c r="S39" s="87">
        <v>6.5</v>
      </c>
      <c r="T39" s="87"/>
      <c r="U39" s="87"/>
      <c r="V39" s="87"/>
      <c r="W39" s="88"/>
      <c r="X39" s="89">
        <f t="shared" si="0"/>
        <v>35.099999999999994</v>
      </c>
    </row>
    <row r="40" spans="1:24" ht="14.1" customHeight="1">
      <c r="A40" s="79"/>
      <c r="B40" s="80"/>
      <c r="C40" s="81"/>
      <c r="D40" s="82"/>
      <c r="E40" s="82"/>
      <c r="F40" s="244"/>
      <c r="G40" s="84"/>
      <c r="H40" s="85"/>
      <c r="I40" s="86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8"/>
      <c r="X40" s="89">
        <f t="shared" si="0"/>
        <v>0</v>
      </c>
    </row>
    <row r="41" spans="1:24" ht="14.1" customHeight="1">
      <c r="A41" s="79"/>
      <c r="B41" s="80"/>
      <c r="C41" s="81"/>
      <c r="D41" s="82"/>
      <c r="E41" s="82" t="s">
        <v>444</v>
      </c>
      <c r="F41" s="244" t="s">
        <v>445</v>
      </c>
      <c r="G41" s="84"/>
      <c r="H41" s="85"/>
      <c r="I41" s="86">
        <v>5.8</v>
      </c>
      <c r="J41" s="87">
        <v>0.8</v>
      </c>
      <c r="K41" s="87">
        <v>0.7</v>
      </c>
      <c r="L41" s="87">
        <v>4.4000000000000004</v>
      </c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8"/>
      <c r="X41" s="89">
        <f t="shared" si="0"/>
        <v>11.7</v>
      </c>
    </row>
    <row r="42" spans="1:24" ht="14.1" customHeight="1">
      <c r="A42" s="79"/>
      <c r="B42" s="80"/>
      <c r="C42" s="81"/>
      <c r="D42" s="82"/>
      <c r="E42" s="82"/>
      <c r="F42" s="244"/>
      <c r="G42" s="84"/>
      <c r="H42" s="85"/>
      <c r="I42" s="86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8"/>
      <c r="X42" s="89">
        <f t="shared" si="0"/>
        <v>0</v>
      </c>
    </row>
    <row r="43" spans="1:24" ht="14.1" customHeight="1">
      <c r="A43" s="79"/>
      <c r="B43" s="80"/>
      <c r="C43" s="81"/>
      <c r="D43" s="82"/>
      <c r="E43" s="82" t="s">
        <v>446</v>
      </c>
      <c r="F43" s="244" t="s">
        <v>445</v>
      </c>
      <c r="G43" s="84"/>
      <c r="H43" s="85"/>
      <c r="I43" s="86">
        <v>4</v>
      </c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8"/>
      <c r="X43" s="89">
        <f t="shared" si="0"/>
        <v>4</v>
      </c>
    </row>
    <row r="44" spans="1:24" ht="14.1" customHeight="1">
      <c r="A44" s="79"/>
      <c r="B44" s="80"/>
      <c r="C44" s="81"/>
      <c r="D44" s="82"/>
      <c r="E44" s="82"/>
      <c r="F44" s="244"/>
      <c r="G44" s="84"/>
      <c r="H44" s="85"/>
      <c r="I44" s="86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8"/>
      <c r="X44" s="89">
        <f t="shared" si="0"/>
        <v>0</v>
      </c>
    </row>
    <row r="45" spans="1:24" ht="14.1" customHeight="1">
      <c r="A45" s="79"/>
      <c r="B45" s="80"/>
      <c r="C45" s="81"/>
      <c r="D45" s="82"/>
      <c r="E45" s="82" t="s">
        <v>447</v>
      </c>
      <c r="F45" s="244" t="s">
        <v>445</v>
      </c>
      <c r="G45" s="84"/>
      <c r="H45" s="85"/>
      <c r="I45" s="86">
        <v>4.2</v>
      </c>
      <c r="J45" s="87">
        <v>1.5</v>
      </c>
      <c r="K45" s="87">
        <v>0.9</v>
      </c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8"/>
      <c r="X45" s="89">
        <f t="shared" si="0"/>
        <v>6.6000000000000005</v>
      </c>
    </row>
    <row r="46" spans="1:24" ht="14.1" customHeight="1">
      <c r="A46" s="79"/>
      <c r="B46" s="80"/>
      <c r="C46" s="81"/>
      <c r="D46" s="82"/>
      <c r="E46" s="82"/>
      <c r="F46" s="244"/>
      <c r="G46" s="84"/>
      <c r="H46" s="85"/>
      <c r="I46" s="86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8"/>
      <c r="X46" s="89">
        <f t="shared" si="0"/>
        <v>0</v>
      </c>
    </row>
    <row r="47" spans="1:24" ht="14.1" customHeight="1">
      <c r="A47" s="79"/>
      <c r="B47" s="80"/>
      <c r="C47" s="81"/>
      <c r="D47" s="82"/>
      <c r="E47" s="82" t="s">
        <v>462</v>
      </c>
      <c r="F47" s="244" t="s">
        <v>449</v>
      </c>
      <c r="G47" s="84"/>
      <c r="H47" s="85"/>
      <c r="I47" s="86">
        <v>1.5</v>
      </c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8"/>
      <c r="X47" s="89">
        <f t="shared" si="0"/>
        <v>1.5</v>
      </c>
    </row>
    <row r="48" spans="1:24" ht="14.1" customHeight="1">
      <c r="A48" s="79"/>
      <c r="B48" s="80"/>
      <c r="C48" s="81"/>
      <c r="D48" s="82"/>
      <c r="E48" s="82"/>
      <c r="F48" s="83"/>
      <c r="G48" s="84"/>
      <c r="H48" s="85"/>
      <c r="I48" s="86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8"/>
      <c r="X48" s="89">
        <f t="shared" si="0"/>
        <v>0</v>
      </c>
    </row>
    <row r="49" spans="1:24" ht="14.1" customHeight="1">
      <c r="A49" s="79"/>
      <c r="B49" s="80"/>
      <c r="C49" s="81"/>
      <c r="D49" s="82"/>
      <c r="E49" s="82" t="s">
        <v>463</v>
      </c>
      <c r="F49" s="244" t="s">
        <v>452</v>
      </c>
      <c r="G49" s="84"/>
      <c r="H49" s="85"/>
      <c r="I49" s="86">
        <v>3.5</v>
      </c>
      <c r="J49" s="245">
        <v>3</v>
      </c>
      <c r="K49" s="245">
        <v>3</v>
      </c>
      <c r="L49" s="87">
        <v>2.7</v>
      </c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8"/>
      <c r="X49" s="89">
        <f t="shared" si="0"/>
        <v>12.2</v>
      </c>
    </row>
    <row r="50" spans="1:24" ht="14.1" customHeight="1">
      <c r="A50" s="79"/>
      <c r="B50" s="80"/>
      <c r="C50" s="81"/>
      <c r="D50" s="82"/>
      <c r="E50" s="82"/>
      <c r="F50" s="83"/>
      <c r="G50" s="84"/>
      <c r="H50" s="85"/>
      <c r="I50" s="86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8"/>
      <c r="X50" s="89">
        <f t="shared" si="0"/>
        <v>0</v>
      </c>
    </row>
    <row r="51" spans="1:24" ht="14.1" customHeight="1">
      <c r="A51" s="79"/>
      <c r="B51" s="80"/>
      <c r="C51" s="81"/>
      <c r="D51" s="82" t="s">
        <v>439</v>
      </c>
      <c r="E51" s="82" t="s">
        <v>450</v>
      </c>
      <c r="F51" s="244" t="s">
        <v>449</v>
      </c>
      <c r="G51" s="84"/>
      <c r="H51" s="85"/>
      <c r="I51" s="86">
        <v>6.6</v>
      </c>
      <c r="J51" s="87">
        <v>0.7</v>
      </c>
      <c r="K51" s="87">
        <v>6.6</v>
      </c>
      <c r="L51" s="87">
        <v>0.6</v>
      </c>
      <c r="M51" s="87">
        <v>1.3</v>
      </c>
      <c r="N51" s="87">
        <v>2</v>
      </c>
      <c r="O51" s="87">
        <v>2.7</v>
      </c>
      <c r="P51" s="87">
        <v>0.8</v>
      </c>
      <c r="Q51" s="87">
        <v>6.8</v>
      </c>
      <c r="R51" s="87">
        <v>0.5</v>
      </c>
      <c r="S51" s="87">
        <v>6.5</v>
      </c>
      <c r="T51" s="87"/>
      <c r="U51" s="87"/>
      <c r="V51" s="87"/>
      <c r="W51" s="88"/>
      <c r="X51" s="89">
        <f t="shared" si="0"/>
        <v>35.099999999999994</v>
      </c>
    </row>
    <row r="52" spans="1:24" ht="14.1" customHeight="1">
      <c r="A52" s="79"/>
      <c r="B52" s="80"/>
      <c r="C52" s="81"/>
      <c r="D52" s="82"/>
      <c r="E52" s="82"/>
      <c r="F52" s="83"/>
      <c r="G52" s="84"/>
      <c r="H52" s="85"/>
      <c r="I52" s="86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8"/>
      <c r="X52" s="89">
        <f t="shared" si="0"/>
        <v>0</v>
      </c>
    </row>
    <row r="53" spans="1:24" ht="14.1" customHeight="1">
      <c r="A53" s="79"/>
      <c r="B53" s="80"/>
      <c r="C53" s="81"/>
      <c r="D53" s="82"/>
      <c r="E53" s="82" t="s">
        <v>451</v>
      </c>
      <c r="F53" s="244" t="s">
        <v>452</v>
      </c>
      <c r="G53" s="84"/>
      <c r="H53" s="85"/>
      <c r="I53" s="86">
        <v>5.8</v>
      </c>
      <c r="J53" s="87">
        <v>0.8</v>
      </c>
      <c r="K53" s="87">
        <v>0.7</v>
      </c>
      <c r="L53" s="87">
        <v>4.4000000000000004</v>
      </c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8"/>
      <c r="X53" s="89">
        <f t="shared" si="0"/>
        <v>11.7</v>
      </c>
    </row>
    <row r="54" spans="1:24" ht="14.1" customHeight="1">
      <c r="A54" s="79"/>
      <c r="B54" s="80"/>
      <c r="C54" s="81"/>
      <c r="D54" s="82"/>
      <c r="E54" s="82"/>
      <c r="F54" s="83"/>
      <c r="G54" s="84"/>
      <c r="H54" s="85"/>
      <c r="I54" s="86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8"/>
      <c r="X54" s="89">
        <f t="shared" si="0"/>
        <v>0</v>
      </c>
    </row>
    <row r="55" spans="1:24" ht="14.1" customHeight="1">
      <c r="A55" s="79"/>
      <c r="B55" s="80"/>
      <c r="C55" s="81"/>
      <c r="D55" s="82"/>
      <c r="E55" s="82" t="s">
        <v>453</v>
      </c>
      <c r="F55" s="244" t="s">
        <v>454</v>
      </c>
      <c r="G55" s="84"/>
      <c r="H55" s="85"/>
      <c r="I55" s="86">
        <v>4</v>
      </c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8"/>
      <c r="X55" s="89">
        <f t="shared" si="0"/>
        <v>4</v>
      </c>
    </row>
    <row r="56" spans="1:24" ht="14.1" customHeight="1">
      <c r="A56" s="79"/>
      <c r="B56" s="80"/>
      <c r="C56" s="81"/>
      <c r="D56" s="82"/>
      <c r="E56" s="82"/>
      <c r="F56" s="83"/>
      <c r="G56" s="84"/>
      <c r="H56" s="85"/>
      <c r="I56" s="86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8"/>
      <c r="X56" s="89">
        <f t="shared" si="0"/>
        <v>0</v>
      </c>
    </row>
    <row r="57" spans="1:24" ht="14.1" customHeight="1">
      <c r="A57" s="79"/>
      <c r="B57" s="80"/>
      <c r="C57" s="81"/>
      <c r="D57" s="82"/>
      <c r="E57" s="82" t="s">
        <v>455</v>
      </c>
      <c r="F57" s="244" t="s">
        <v>457</v>
      </c>
      <c r="G57" s="84"/>
      <c r="H57" s="85"/>
      <c r="I57" s="86">
        <v>4.2</v>
      </c>
      <c r="J57" s="87">
        <v>1.5</v>
      </c>
      <c r="K57" s="87">
        <v>0.9</v>
      </c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8"/>
      <c r="X57" s="89">
        <f t="shared" si="0"/>
        <v>6.6000000000000005</v>
      </c>
    </row>
    <row r="58" spans="1:24" ht="14.1" customHeight="1">
      <c r="A58" s="79"/>
      <c r="B58" s="80"/>
      <c r="C58" s="81"/>
      <c r="D58" s="82"/>
      <c r="E58" s="82"/>
      <c r="F58" s="83"/>
      <c r="G58" s="84"/>
      <c r="H58" s="85"/>
      <c r="I58" s="86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8"/>
      <c r="X58" s="89">
        <f t="shared" si="0"/>
        <v>0</v>
      </c>
    </row>
    <row r="59" spans="1:24" ht="14.1" customHeight="1">
      <c r="A59" s="79"/>
      <c r="B59" s="80"/>
      <c r="C59" s="81"/>
      <c r="D59" s="82"/>
      <c r="E59" s="82" t="s">
        <v>464</v>
      </c>
      <c r="F59" s="244" t="s">
        <v>466</v>
      </c>
      <c r="G59" s="84"/>
      <c r="H59" s="85"/>
      <c r="I59" s="86">
        <v>1.5</v>
      </c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8"/>
      <c r="X59" s="89">
        <f>SUM(I59:W59)</f>
        <v>1.5</v>
      </c>
    </row>
    <row r="60" spans="1:24" ht="14.1" customHeight="1">
      <c r="A60" s="79"/>
      <c r="B60" s="80"/>
      <c r="C60" s="81"/>
      <c r="D60" s="82"/>
      <c r="E60" s="82"/>
      <c r="F60" s="83"/>
      <c r="G60" s="84"/>
      <c r="H60" s="85"/>
      <c r="I60" s="86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8"/>
      <c r="X60" s="89">
        <f>SUM(I60:W60)</f>
        <v>0</v>
      </c>
    </row>
    <row r="61" spans="1:24" ht="14.1" customHeight="1">
      <c r="A61" s="79"/>
      <c r="B61" s="80"/>
      <c r="C61" s="81"/>
      <c r="D61" s="82"/>
      <c r="E61" s="82" t="s">
        <v>465</v>
      </c>
      <c r="F61" s="244" t="s">
        <v>458</v>
      </c>
      <c r="G61" s="84"/>
      <c r="H61" s="85"/>
      <c r="I61" s="86">
        <v>3.5</v>
      </c>
      <c r="J61" s="245">
        <v>3</v>
      </c>
      <c r="K61" s="245">
        <v>3</v>
      </c>
      <c r="L61" s="87">
        <v>2.7</v>
      </c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8"/>
      <c r="X61" s="89">
        <f t="shared" si="0"/>
        <v>12.2</v>
      </c>
    </row>
    <row r="62" spans="1:24" ht="14.1" customHeight="1">
      <c r="A62" s="79"/>
      <c r="B62" s="80"/>
      <c r="C62" s="81"/>
      <c r="D62" s="82"/>
      <c r="E62" s="82"/>
      <c r="F62" s="83"/>
      <c r="G62" s="84"/>
      <c r="H62" s="85"/>
      <c r="I62" s="86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8"/>
      <c r="X62" s="89">
        <f t="shared" si="0"/>
        <v>0</v>
      </c>
    </row>
    <row r="63" spans="1:24" ht="14.1" customHeight="1">
      <c r="A63" s="79"/>
      <c r="B63" s="80"/>
      <c r="C63" s="81"/>
      <c r="D63" s="82"/>
      <c r="E63" s="82"/>
      <c r="F63" s="83"/>
      <c r="G63" s="84"/>
      <c r="H63" s="85"/>
      <c r="I63" s="86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8"/>
      <c r="X63" s="89">
        <f t="shared" si="0"/>
        <v>0</v>
      </c>
    </row>
    <row r="64" spans="1:24" ht="14.1" customHeight="1">
      <c r="A64" s="79"/>
      <c r="B64" s="80"/>
      <c r="C64" s="81"/>
      <c r="D64" s="82" t="s">
        <v>460</v>
      </c>
      <c r="E64" s="82" t="s">
        <v>461</v>
      </c>
      <c r="F64" s="83"/>
      <c r="G64" s="84"/>
      <c r="H64" s="85"/>
      <c r="I64" s="86">
        <v>2.7</v>
      </c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8"/>
      <c r="X64" s="89">
        <f t="shared" si="0"/>
        <v>2.7</v>
      </c>
    </row>
    <row r="65" spans="1:24" ht="14.1" customHeight="1">
      <c r="A65" s="79"/>
      <c r="B65" s="80"/>
      <c r="C65" s="81"/>
      <c r="D65" s="82"/>
      <c r="E65" s="82"/>
      <c r="F65" s="83"/>
      <c r="G65" s="84"/>
      <c r="H65" s="85"/>
      <c r="I65" s="86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8"/>
      <c r="X65" s="89">
        <f t="shared" si="0"/>
        <v>0</v>
      </c>
    </row>
    <row r="66" spans="1:24" ht="14.1" customHeight="1">
      <c r="A66" s="79"/>
      <c r="B66" s="80"/>
      <c r="C66" s="81"/>
      <c r="D66" s="246" t="s">
        <v>467</v>
      </c>
      <c r="E66" s="82"/>
      <c r="F66" s="83"/>
      <c r="G66" s="84"/>
      <c r="H66" s="85"/>
      <c r="I66" s="86">
        <v>2</v>
      </c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8"/>
      <c r="X66" s="89">
        <f t="shared" si="0"/>
        <v>2</v>
      </c>
    </row>
    <row r="67" spans="1:24" ht="14.1" customHeight="1">
      <c r="A67" s="79"/>
      <c r="B67" s="80"/>
      <c r="C67" s="81"/>
      <c r="D67" s="82"/>
      <c r="E67" s="82"/>
      <c r="F67" s="83"/>
      <c r="G67" s="84"/>
      <c r="H67" s="85"/>
      <c r="I67" s="86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8"/>
      <c r="X67" s="89">
        <f t="shared" si="0"/>
        <v>0</v>
      </c>
    </row>
    <row r="68" spans="1:24" ht="14.1" customHeight="1">
      <c r="A68" s="79"/>
      <c r="B68" s="80"/>
      <c r="C68" s="81"/>
      <c r="D68" s="82"/>
      <c r="E68" s="82"/>
      <c r="F68" s="83"/>
      <c r="G68" s="84"/>
      <c r="H68" s="85"/>
      <c r="I68" s="86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8"/>
      <c r="X68" s="89">
        <f t="shared" si="0"/>
        <v>0</v>
      </c>
    </row>
    <row r="69" spans="1:24" ht="14.1" customHeight="1">
      <c r="A69" s="79"/>
      <c r="B69" s="80"/>
      <c r="C69" s="81"/>
      <c r="D69" s="82"/>
      <c r="E69" s="82"/>
      <c r="F69" s="83"/>
      <c r="G69" s="84"/>
      <c r="H69" s="85"/>
      <c r="I69" s="86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8"/>
      <c r="X69" s="89">
        <f t="shared" si="0"/>
        <v>0</v>
      </c>
    </row>
    <row r="70" spans="1:24" ht="14.1" customHeight="1">
      <c r="A70" s="79"/>
      <c r="B70" s="80"/>
      <c r="C70" s="81"/>
      <c r="D70" s="82"/>
      <c r="E70" s="82"/>
      <c r="F70" s="83"/>
      <c r="G70" s="84"/>
      <c r="H70" s="85"/>
      <c r="I70" s="86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8"/>
      <c r="X70" s="89">
        <f t="shared" si="0"/>
        <v>0</v>
      </c>
    </row>
    <row r="71" spans="1:24" ht="14.1" customHeight="1">
      <c r="A71" s="79" t="s">
        <v>468</v>
      </c>
      <c r="B71" s="80"/>
      <c r="C71" s="81"/>
      <c r="D71" s="82"/>
      <c r="E71" s="82"/>
      <c r="F71" s="83"/>
      <c r="G71" s="84"/>
      <c r="H71" s="85"/>
      <c r="I71" s="86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8"/>
      <c r="X71" s="89">
        <f t="shared" si="0"/>
        <v>0</v>
      </c>
    </row>
    <row r="72" spans="1:24" ht="14.1" customHeight="1">
      <c r="A72" s="79"/>
      <c r="B72" s="80"/>
      <c r="C72" s="81" t="s">
        <v>470</v>
      </c>
      <c r="D72" s="82" t="s">
        <v>471</v>
      </c>
      <c r="E72" s="82" t="s">
        <v>49</v>
      </c>
      <c r="F72" s="244" t="s">
        <v>472</v>
      </c>
      <c r="G72" s="84" t="s">
        <v>473</v>
      </c>
      <c r="H72" s="85"/>
      <c r="I72" s="86">
        <v>2.5</v>
      </c>
      <c r="J72" s="87">
        <v>5.0999999999999996</v>
      </c>
      <c r="K72" s="87">
        <v>4.0999999999999996</v>
      </c>
      <c r="L72" s="87">
        <v>1.4</v>
      </c>
      <c r="M72" s="87">
        <v>6</v>
      </c>
      <c r="N72" s="87">
        <v>1.1000000000000001</v>
      </c>
      <c r="O72" s="87">
        <v>3.5</v>
      </c>
      <c r="P72" s="87">
        <v>0.9</v>
      </c>
      <c r="Q72" s="87">
        <v>4.5</v>
      </c>
      <c r="R72" s="87">
        <v>4.7</v>
      </c>
      <c r="S72" s="87">
        <v>2</v>
      </c>
      <c r="T72" s="87"/>
      <c r="U72" s="87"/>
      <c r="V72" s="87"/>
      <c r="W72" s="88"/>
      <c r="X72" s="89">
        <f t="shared" si="0"/>
        <v>35.800000000000004</v>
      </c>
    </row>
    <row r="73" spans="1:24" ht="14.1" customHeight="1">
      <c r="A73" s="79"/>
      <c r="B73" s="80"/>
      <c r="C73" s="81"/>
      <c r="D73" s="82"/>
      <c r="E73" s="82"/>
      <c r="F73" s="83"/>
      <c r="G73" s="84"/>
      <c r="H73" s="85"/>
      <c r="I73" s="86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8"/>
      <c r="X73" s="89">
        <f t="shared" si="0"/>
        <v>0</v>
      </c>
    </row>
    <row r="74" spans="1:24" ht="14.1" customHeight="1">
      <c r="A74" s="79"/>
      <c r="B74" s="80"/>
      <c r="C74" s="81"/>
      <c r="D74" s="82"/>
      <c r="E74" s="82" t="s">
        <v>49</v>
      </c>
      <c r="F74" s="244" t="s">
        <v>474</v>
      </c>
      <c r="G74" s="84" t="s">
        <v>473</v>
      </c>
      <c r="H74" s="85"/>
      <c r="I74" s="86">
        <v>6.6</v>
      </c>
      <c r="J74" s="87">
        <v>5.6</v>
      </c>
      <c r="K74" s="245">
        <v>0.7</v>
      </c>
      <c r="L74" s="87">
        <v>4.2</v>
      </c>
      <c r="M74" s="87">
        <v>5.6</v>
      </c>
      <c r="N74" s="245">
        <v>0.7</v>
      </c>
      <c r="O74" s="245">
        <v>0.7</v>
      </c>
      <c r="P74" s="87"/>
      <c r="Q74" s="87"/>
      <c r="R74" s="87"/>
      <c r="S74" s="87"/>
      <c r="T74" s="87"/>
      <c r="U74" s="87"/>
      <c r="V74" s="87"/>
      <c r="W74" s="88"/>
      <c r="X74" s="89">
        <f t="shared" si="0"/>
        <v>24.099999999999994</v>
      </c>
    </row>
    <row r="75" spans="1:24" ht="14.1" customHeight="1">
      <c r="A75" s="79"/>
      <c r="B75" s="80"/>
      <c r="C75" s="81"/>
      <c r="D75" s="82"/>
      <c r="E75" s="82"/>
      <c r="F75" s="83"/>
      <c r="G75" s="84"/>
      <c r="H75" s="85"/>
      <c r="I75" s="86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8"/>
      <c r="X75" s="89">
        <f t="shared" si="0"/>
        <v>0</v>
      </c>
    </row>
    <row r="76" spans="1:24" ht="14.1" customHeight="1">
      <c r="A76" s="79"/>
      <c r="B76" s="80"/>
      <c r="C76" s="81"/>
      <c r="D76" s="82"/>
      <c r="E76" s="82" t="s">
        <v>49</v>
      </c>
      <c r="F76" s="244" t="s">
        <v>475</v>
      </c>
      <c r="G76" s="84" t="s">
        <v>473</v>
      </c>
      <c r="H76" s="85"/>
      <c r="I76" s="245">
        <v>3</v>
      </c>
      <c r="J76" s="245">
        <v>3</v>
      </c>
      <c r="K76" s="245">
        <v>3</v>
      </c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89">
        <f t="shared" si="0"/>
        <v>9</v>
      </c>
    </row>
    <row r="77" spans="1:24" ht="14.1" customHeight="1">
      <c r="A77" s="79"/>
      <c r="B77" s="80"/>
      <c r="C77" s="81"/>
      <c r="D77" s="82"/>
      <c r="E77" s="82"/>
      <c r="F77" s="83"/>
      <c r="G77" s="84" t="s">
        <v>476</v>
      </c>
      <c r="H77" s="85"/>
      <c r="I77" s="86">
        <v>4.7</v>
      </c>
      <c r="J77" s="87">
        <v>5.3</v>
      </c>
      <c r="K77" s="87">
        <v>4.8</v>
      </c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8"/>
      <c r="X77" s="89">
        <f t="shared" si="0"/>
        <v>14.8</v>
      </c>
    </row>
    <row r="78" spans="1:24" ht="14.1" customHeight="1">
      <c r="A78" s="79"/>
      <c r="B78" s="80"/>
      <c r="C78" s="81"/>
      <c r="D78" s="82"/>
      <c r="E78" s="82"/>
      <c r="F78" s="83"/>
      <c r="G78" s="84"/>
      <c r="H78" s="85"/>
      <c r="I78" s="86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89">
        <f t="shared" si="0"/>
        <v>0</v>
      </c>
    </row>
    <row r="79" spans="1:24" ht="14.1" customHeight="1">
      <c r="A79" s="79"/>
      <c r="B79" s="80"/>
      <c r="C79" s="81"/>
      <c r="D79" s="82"/>
      <c r="E79" s="82"/>
      <c r="F79" s="83"/>
      <c r="G79" s="84"/>
      <c r="H79" s="85"/>
      <c r="I79" s="86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8"/>
      <c r="X79" s="89">
        <f t="shared" si="0"/>
        <v>0</v>
      </c>
    </row>
    <row r="80" spans="1:24" ht="14.1" customHeight="1">
      <c r="A80" s="79"/>
      <c r="B80" s="80"/>
      <c r="C80" s="81"/>
      <c r="D80" s="82"/>
      <c r="E80" s="82"/>
      <c r="F80" s="83"/>
      <c r="G80" s="84"/>
      <c r="H80" s="85"/>
      <c r="I80" s="86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89">
        <f t="shared" si="0"/>
        <v>0</v>
      </c>
    </row>
    <row r="81" spans="1:24" ht="14.1" customHeight="1">
      <c r="A81" s="79"/>
      <c r="B81" s="80"/>
      <c r="C81" s="81"/>
      <c r="D81" s="82"/>
      <c r="E81" s="82"/>
      <c r="F81" s="83"/>
      <c r="G81" s="84"/>
      <c r="H81" s="85"/>
      <c r="I81" s="86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8"/>
      <c r="X81" s="89">
        <f t="shared" si="0"/>
        <v>0</v>
      </c>
    </row>
    <row r="82" spans="1:24" ht="14.1" customHeight="1">
      <c r="A82" s="79"/>
      <c r="B82" s="80"/>
      <c r="C82" s="81"/>
      <c r="D82" s="82"/>
      <c r="E82" s="82"/>
      <c r="F82" s="83"/>
      <c r="G82" s="84"/>
      <c r="H82" s="85"/>
      <c r="I82" s="86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89">
        <f t="shared" si="0"/>
        <v>0</v>
      </c>
    </row>
    <row r="83" spans="1:24" ht="14.1" customHeight="1">
      <c r="A83" s="79"/>
      <c r="B83" s="80"/>
      <c r="C83" s="81"/>
      <c r="D83" s="82"/>
      <c r="E83" s="82"/>
      <c r="F83" s="83"/>
      <c r="G83" s="84"/>
      <c r="H83" s="85"/>
      <c r="I83" s="86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8"/>
      <c r="X83" s="89">
        <f t="shared" si="0"/>
        <v>0</v>
      </c>
    </row>
    <row r="84" spans="1:24" ht="14.1" customHeight="1">
      <c r="A84" s="79"/>
      <c r="B84" s="80"/>
      <c r="C84" s="81"/>
      <c r="D84" s="82"/>
      <c r="E84" s="82"/>
      <c r="F84" s="83"/>
      <c r="G84" s="84"/>
      <c r="H84" s="85"/>
      <c r="I84" s="86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8"/>
      <c r="X84" s="89">
        <f t="shared" si="0"/>
        <v>0</v>
      </c>
    </row>
    <row r="85" spans="1:24" ht="14.1" customHeight="1">
      <c r="A85" s="79"/>
      <c r="B85" s="80"/>
      <c r="C85" s="81"/>
      <c r="D85" s="82"/>
      <c r="E85" s="82"/>
      <c r="F85" s="83"/>
      <c r="G85" s="84"/>
      <c r="H85" s="85"/>
      <c r="I85" s="86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8"/>
      <c r="X85" s="89">
        <f t="shared" si="0"/>
        <v>0</v>
      </c>
    </row>
    <row r="86" spans="1:24" ht="14.1" customHeight="1">
      <c r="A86" s="79"/>
      <c r="B86" s="80"/>
      <c r="C86" s="81"/>
      <c r="D86" s="82"/>
      <c r="E86" s="82"/>
      <c r="F86" s="83"/>
      <c r="G86" s="84"/>
      <c r="H86" s="85"/>
      <c r="I86" s="86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8"/>
      <c r="X86" s="89">
        <f t="shared" si="0"/>
        <v>0</v>
      </c>
    </row>
    <row r="87" spans="1:24" ht="14.1" customHeight="1">
      <c r="A87" s="79"/>
      <c r="B87" s="80"/>
      <c r="C87" s="81"/>
      <c r="D87" s="82"/>
      <c r="E87" s="82"/>
      <c r="F87" s="83"/>
      <c r="G87" s="84"/>
      <c r="H87" s="85"/>
      <c r="I87" s="86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8"/>
      <c r="X87" s="89">
        <f t="shared" si="0"/>
        <v>0</v>
      </c>
    </row>
    <row r="88" spans="1:24" ht="14.1" customHeight="1">
      <c r="A88" s="79"/>
      <c r="B88" s="80"/>
      <c r="C88" s="81"/>
      <c r="D88" s="82"/>
      <c r="E88" s="82"/>
      <c r="F88" s="83"/>
      <c r="G88" s="84"/>
      <c r="H88" s="85"/>
      <c r="I88" s="86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8"/>
      <c r="X88" s="89">
        <f t="shared" si="0"/>
        <v>0</v>
      </c>
    </row>
    <row r="89" spans="1:24" ht="14.1" customHeight="1">
      <c r="A89" s="79"/>
      <c r="B89" s="80"/>
      <c r="C89" s="81"/>
      <c r="D89" s="82"/>
      <c r="E89" s="82"/>
      <c r="F89" s="83"/>
      <c r="G89" s="84"/>
      <c r="H89" s="85"/>
      <c r="I89" s="86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8"/>
      <c r="X89" s="89">
        <f t="shared" si="0"/>
        <v>0</v>
      </c>
    </row>
    <row r="90" spans="1:24" ht="14.1" customHeight="1">
      <c r="A90" s="79"/>
      <c r="B90" s="80"/>
      <c r="C90" s="81"/>
      <c r="D90" s="82"/>
      <c r="E90" s="82"/>
      <c r="F90" s="83"/>
      <c r="G90" s="84"/>
      <c r="H90" s="85"/>
      <c r="I90" s="86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8"/>
      <c r="X90" s="89">
        <f t="shared" si="0"/>
        <v>0</v>
      </c>
    </row>
    <row r="91" spans="1:24" ht="14.1" customHeight="1">
      <c r="A91" s="79"/>
      <c r="B91" s="80"/>
      <c r="C91" s="81"/>
      <c r="D91" s="82"/>
      <c r="E91" s="82"/>
      <c r="F91" s="83"/>
      <c r="G91" s="84"/>
      <c r="H91" s="85"/>
      <c r="I91" s="86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8"/>
      <c r="X91" s="89">
        <f t="shared" si="0"/>
        <v>0</v>
      </c>
    </row>
    <row r="92" spans="1:24" ht="14.1" customHeight="1">
      <c r="A92" s="79"/>
      <c r="B92" s="80"/>
      <c r="C92" s="81"/>
      <c r="D92" s="82"/>
      <c r="E92" s="82"/>
      <c r="F92" s="83"/>
      <c r="G92" s="84"/>
      <c r="H92" s="85"/>
      <c r="I92" s="86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8"/>
      <c r="X92" s="89">
        <f t="shared" si="0"/>
        <v>0</v>
      </c>
    </row>
    <row r="93" spans="1:24" ht="14.1" customHeight="1">
      <c r="A93" s="79"/>
      <c r="B93" s="80"/>
      <c r="C93" s="81"/>
      <c r="D93" s="82"/>
      <c r="E93" s="82"/>
      <c r="F93" s="83"/>
      <c r="G93" s="84"/>
      <c r="H93" s="85"/>
      <c r="I93" s="86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8"/>
      <c r="X93" s="89">
        <f t="shared" si="0"/>
        <v>0</v>
      </c>
    </row>
    <row r="94" spans="1:24" ht="14.1" customHeight="1">
      <c r="A94" s="79"/>
      <c r="B94" s="80"/>
      <c r="C94" s="81"/>
      <c r="D94" s="82"/>
      <c r="E94" s="82"/>
      <c r="F94" s="83"/>
      <c r="G94" s="84"/>
      <c r="H94" s="85"/>
      <c r="I94" s="86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8"/>
      <c r="X94" s="89">
        <f t="shared" si="0"/>
        <v>0</v>
      </c>
    </row>
    <row r="95" spans="1:24" ht="14.1" customHeight="1">
      <c r="A95" s="79"/>
      <c r="B95" s="80"/>
      <c r="C95" s="81"/>
      <c r="D95" s="82"/>
      <c r="E95" s="82"/>
      <c r="F95" s="83"/>
      <c r="G95" s="84"/>
      <c r="H95" s="85"/>
      <c r="I95" s="86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8"/>
      <c r="X95" s="89">
        <f t="shared" si="0"/>
        <v>0</v>
      </c>
    </row>
    <row r="96" spans="1:24" ht="14.1" customHeight="1">
      <c r="A96" s="79"/>
      <c r="B96" s="80"/>
      <c r="C96" s="81"/>
      <c r="D96" s="82"/>
      <c r="E96" s="82"/>
      <c r="F96" s="83"/>
      <c r="G96" s="84"/>
      <c r="H96" s="85"/>
      <c r="I96" s="86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8"/>
      <c r="X96" s="89">
        <f t="shared" si="0"/>
        <v>0</v>
      </c>
    </row>
    <row r="97" spans="1:24" ht="14.1" customHeight="1">
      <c r="A97" s="79"/>
      <c r="B97" s="80"/>
      <c r="C97" s="81"/>
      <c r="D97" s="82"/>
      <c r="E97" s="82"/>
      <c r="F97" s="83"/>
      <c r="G97" s="84"/>
      <c r="H97" s="85"/>
      <c r="I97" s="86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8"/>
      <c r="X97" s="89">
        <f t="shared" si="0"/>
        <v>0</v>
      </c>
    </row>
    <row r="98" spans="1:24" ht="14.1" customHeight="1">
      <c r="A98" s="79"/>
      <c r="B98" s="80"/>
      <c r="C98" s="81"/>
      <c r="D98" s="82"/>
      <c r="E98" s="82"/>
      <c r="F98" s="83"/>
      <c r="G98" s="84"/>
      <c r="H98" s="85"/>
      <c r="I98" s="86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8"/>
      <c r="X98" s="89"/>
    </row>
    <row r="99" spans="1:24" ht="14.1" customHeight="1">
      <c r="A99" s="79"/>
      <c r="B99" s="80"/>
      <c r="C99" s="81"/>
      <c r="D99" s="82"/>
      <c r="E99" s="82"/>
      <c r="F99" s="83"/>
      <c r="G99" s="84"/>
      <c r="H99" s="85"/>
      <c r="I99" s="86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8"/>
      <c r="X99" s="89"/>
    </row>
    <row r="100" spans="1:24" ht="14.1" customHeight="1">
      <c r="A100" s="79"/>
      <c r="B100" s="80"/>
      <c r="C100" s="81"/>
      <c r="D100" s="82"/>
      <c r="E100" s="82"/>
      <c r="F100" s="83"/>
      <c r="G100" s="84"/>
      <c r="H100" s="85"/>
      <c r="I100" s="86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8"/>
      <c r="X100" s="89">
        <f t="shared" si="0"/>
        <v>0</v>
      </c>
    </row>
    <row r="101" spans="1:24" ht="14.1" customHeight="1">
      <c r="A101" s="79"/>
      <c r="B101" s="80"/>
      <c r="C101" s="81"/>
      <c r="D101" s="82"/>
      <c r="E101" s="82"/>
      <c r="F101" s="83"/>
      <c r="G101" s="84"/>
      <c r="H101" s="85"/>
      <c r="I101" s="86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8"/>
      <c r="X101" s="89">
        <f t="shared" si="0"/>
        <v>0</v>
      </c>
    </row>
    <row r="102" spans="1:24" ht="14.1" customHeight="1">
      <c r="A102" s="79"/>
      <c r="B102" s="80"/>
      <c r="C102" s="81"/>
      <c r="D102" s="82"/>
      <c r="E102" s="82"/>
      <c r="F102" s="83"/>
      <c r="G102" s="84"/>
      <c r="H102" s="85"/>
      <c r="I102" s="86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8"/>
      <c r="X102" s="89">
        <f t="shared" si="0"/>
        <v>0</v>
      </c>
    </row>
    <row r="103" spans="1:24" ht="14.1" customHeight="1">
      <c r="A103" s="79"/>
      <c r="B103" s="80"/>
      <c r="C103" s="81"/>
      <c r="D103" s="82"/>
      <c r="E103" s="82"/>
      <c r="F103" s="83"/>
      <c r="G103" s="84"/>
      <c r="H103" s="85"/>
      <c r="I103" s="86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8"/>
      <c r="X103" s="89">
        <f t="shared" si="0"/>
        <v>0</v>
      </c>
    </row>
    <row r="104" spans="1:24" ht="14.1" customHeight="1">
      <c r="A104" s="79" t="s">
        <v>468</v>
      </c>
      <c r="B104" s="80"/>
      <c r="C104" s="81"/>
      <c r="D104" s="82"/>
      <c r="E104" s="82"/>
      <c r="F104" s="83"/>
      <c r="G104" s="84"/>
      <c r="H104" s="85"/>
      <c r="I104" s="86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8"/>
      <c r="X104" s="89">
        <f t="shared" si="0"/>
        <v>0</v>
      </c>
    </row>
    <row r="105" spans="1:24" ht="14.1" customHeight="1">
      <c r="A105" s="79"/>
      <c r="B105" s="80"/>
      <c r="C105" s="81" t="s">
        <v>459</v>
      </c>
      <c r="D105" s="82" t="s">
        <v>471</v>
      </c>
      <c r="E105" s="82" t="s">
        <v>49</v>
      </c>
      <c r="F105" s="244" t="s">
        <v>472</v>
      </c>
      <c r="G105" s="84" t="s">
        <v>473</v>
      </c>
      <c r="H105" s="85"/>
      <c r="I105" s="86">
        <v>3.2</v>
      </c>
      <c r="J105" s="87">
        <v>4</v>
      </c>
      <c r="K105" s="87">
        <v>3.2</v>
      </c>
      <c r="L105" s="87">
        <v>4</v>
      </c>
      <c r="M105" s="87">
        <v>0.8</v>
      </c>
      <c r="N105" s="87">
        <v>3.1</v>
      </c>
      <c r="O105" s="87">
        <v>2.2999999999999998</v>
      </c>
      <c r="P105" s="87">
        <v>2.9</v>
      </c>
      <c r="Q105" s="87">
        <v>4</v>
      </c>
      <c r="R105" s="87">
        <v>3.4</v>
      </c>
      <c r="S105" s="87">
        <v>4.7</v>
      </c>
      <c r="T105" s="87"/>
      <c r="U105" s="87"/>
      <c r="V105" s="87"/>
      <c r="W105" s="88"/>
      <c r="X105" s="89">
        <f t="shared" si="0"/>
        <v>35.6</v>
      </c>
    </row>
    <row r="106" spans="1:24" ht="14.1" customHeight="1">
      <c r="A106" s="79"/>
      <c r="B106" s="80"/>
      <c r="C106" s="81"/>
      <c r="D106" s="82"/>
      <c r="E106" s="82"/>
      <c r="F106" s="83"/>
      <c r="G106" s="84"/>
      <c r="H106" s="85"/>
      <c r="I106" s="86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8"/>
      <c r="X106" s="89">
        <f t="shared" si="0"/>
        <v>0</v>
      </c>
    </row>
    <row r="107" spans="1:24" ht="14.1" customHeight="1">
      <c r="A107" s="79"/>
      <c r="B107" s="80"/>
      <c r="C107" s="81"/>
      <c r="D107" s="82"/>
      <c r="E107" s="82" t="s">
        <v>49</v>
      </c>
      <c r="F107" s="244" t="s">
        <v>474</v>
      </c>
      <c r="G107" s="84" t="s">
        <v>473</v>
      </c>
      <c r="H107" s="85"/>
      <c r="I107" s="86">
        <v>8.1999999999999993</v>
      </c>
      <c r="J107" s="245">
        <v>3</v>
      </c>
      <c r="K107" s="87">
        <v>5.8</v>
      </c>
      <c r="L107" s="245">
        <v>3</v>
      </c>
      <c r="M107" s="87">
        <v>7.4</v>
      </c>
      <c r="N107" s="245">
        <v>3</v>
      </c>
      <c r="O107" s="87"/>
      <c r="P107" s="87"/>
      <c r="Q107" s="87"/>
      <c r="R107" s="87"/>
      <c r="S107" s="87"/>
      <c r="T107" s="87"/>
      <c r="U107" s="87"/>
      <c r="V107" s="87"/>
      <c r="W107" s="88"/>
      <c r="X107" s="89">
        <f t="shared" si="0"/>
        <v>30.4</v>
      </c>
    </row>
    <row r="108" spans="1:24" ht="14.1" customHeight="1">
      <c r="A108" s="79"/>
      <c r="B108" s="80"/>
      <c r="C108" s="81"/>
      <c r="D108" s="82"/>
      <c r="E108" s="82"/>
      <c r="F108" s="83"/>
      <c r="G108" s="84"/>
      <c r="H108" s="85"/>
      <c r="I108" s="86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8"/>
      <c r="X108" s="89">
        <f t="shared" si="0"/>
        <v>0</v>
      </c>
    </row>
    <row r="109" spans="1:24" ht="14.1" customHeight="1">
      <c r="A109" s="79"/>
      <c r="B109" s="80"/>
      <c r="C109" s="81"/>
      <c r="D109" s="82"/>
      <c r="E109" s="82"/>
      <c r="F109" s="83"/>
      <c r="G109" s="84"/>
      <c r="H109" s="85"/>
      <c r="I109" s="86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8"/>
      <c r="X109" s="89">
        <f>SUM(I109:W109)</f>
        <v>0</v>
      </c>
    </row>
    <row r="110" spans="1:24" ht="14.1" customHeight="1">
      <c r="A110" s="79"/>
      <c r="B110" s="80"/>
      <c r="C110" s="81"/>
      <c r="D110" s="82"/>
      <c r="E110" s="82"/>
      <c r="F110" s="83"/>
      <c r="G110" s="84"/>
      <c r="H110" s="85"/>
      <c r="I110" s="86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8"/>
      <c r="X110" s="89">
        <f>SUM(I110:W110)</f>
        <v>0</v>
      </c>
    </row>
    <row r="111" spans="1:24" ht="14.1" customHeight="1">
      <c r="A111" s="79"/>
      <c r="B111" s="80"/>
      <c r="C111" s="81"/>
      <c r="D111" s="82"/>
      <c r="E111" s="82"/>
      <c r="F111" s="83"/>
      <c r="G111" s="84"/>
      <c r="H111" s="85"/>
      <c r="I111" s="86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8"/>
      <c r="X111" s="89">
        <f t="shared" si="0"/>
        <v>0</v>
      </c>
    </row>
    <row r="112" spans="1:24" ht="14.1" customHeight="1">
      <c r="A112" s="79"/>
      <c r="B112" s="80"/>
      <c r="C112" s="81"/>
      <c r="D112" s="82"/>
      <c r="E112" s="82"/>
      <c r="F112" s="83"/>
      <c r="G112" s="84"/>
      <c r="H112" s="85"/>
      <c r="I112" s="86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8"/>
      <c r="X112" s="89">
        <f t="shared" si="0"/>
        <v>0</v>
      </c>
    </row>
    <row r="113" spans="1:24" ht="14.1" customHeight="1">
      <c r="A113" s="79"/>
      <c r="B113" s="80"/>
      <c r="C113" s="81"/>
      <c r="D113" s="82"/>
      <c r="E113" s="82"/>
      <c r="F113" s="83"/>
      <c r="G113" s="84"/>
      <c r="H113" s="85"/>
      <c r="I113" s="86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8"/>
      <c r="X113" s="89">
        <f t="shared" si="0"/>
        <v>0</v>
      </c>
    </row>
    <row r="114" spans="1:24" ht="14.1" customHeight="1">
      <c r="A114" s="79"/>
      <c r="B114" s="80"/>
      <c r="C114" s="81"/>
      <c r="D114" s="82"/>
      <c r="E114" s="82"/>
      <c r="F114" s="83"/>
      <c r="G114" s="84"/>
      <c r="H114" s="85"/>
      <c r="I114" s="86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8"/>
      <c r="X114" s="89">
        <f t="shared" ref="X114:X169" si="2">SUM(I114:W114)</f>
        <v>0</v>
      </c>
    </row>
    <row r="115" spans="1:24" ht="14.1" customHeight="1">
      <c r="A115" s="79"/>
      <c r="B115" s="80"/>
      <c r="C115" s="81"/>
      <c r="D115" s="82"/>
      <c r="E115" s="82"/>
      <c r="F115" s="83"/>
      <c r="G115" s="84"/>
      <c r="H115" s="85"/>
      <c r="I115" s="86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8"/>
      <c r="X115" s="89">
        <f t="shared" si="2"/>
        <v>0</v>
      </c>
    </row>
    <row r="116" spans="1:24" ht="14.1" customHeight="1">
      <c r="A116" s="79"/>
      <c r="B116" s="80"/>
      <c r="C116" s="81"/>
      <c r="D116" s="82"/>
      <c r="E116" s="82"/>
      <c r="F116" s="83"/>
      <c r="G116" s="84"/>
      <c r="H116" s="85"/>
      <c r="I116" s="86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8"/>
      <c r="X116" s="89">
        <f t="shared" si="2"/>
        <v>0</v>
      </c>
    </row>
    <row r="117" spans="1:24" ht="14.1" customHeight="1">
      <c r="A117" s="79"/>
      <c r="B117" s="80"/>
      <c r="C117" s="81"/>
      <c r="D117" s="82"/>
      <c r="E117" s="82"/>
      <c r="F117" s="83"/>
      <c r="G117" s="84"/>
      <c r="H117" s="85"/>
      <c r="I117" s="86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8"/>
      <c r="X117" s="89">
        <f t="shared" si="2"/>
        <v>0</v>
      </c>
    </row>
    <row r="118" spans="1:24" ht="14.1" customHeight="1">
      <c r="A118" s="79"/>
      <c r="B118" s="80"/>
      <c r="C118" s="81"/>
      <c r="D118" s="82"/>
      <c r="E118" s="82"/>
      <c r="F118" s="83"/>
      <c r="G118" s="84"/>
      <c r="H118" s="85"/>
      <c r="I118" s="86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8"/>
      <c r="X118" s="89">
        <f t="shared" si="2"/>
        <v>0</v>
      </c>
    </row>
    <row r="119" spans="1:24" ht="14.1" customHeight="1">
      <c r="A119" s="79"/>
      <c r="B119" s="80"/>
      <c r="C119" s="81"/>
      <c r="D119" s="82"/>
      <c r="E119" s="82"/>
      <c r="F119" s="83"/>
      <c r="G119" s="84"/>
      <c r="H119" s="85"/>
      <c r="I119" s="86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8"/>
      <c r="X119" s="89">
        <f t="shared" si="2"/>
        <v>0</v>
      </c>
    </row>
    <row r="120" spans="1:24" ht="14.1" customHeight="1">
      <c r="A120" s="79"/>
      <c r="B120" s="80"/>
      <c r="C120" s="81"/>
      <c r="D120" s="82"/>
      <c r="E120" s="82"/>
      <c r="F120" s="83"/>
      <c r="G120" s="84"/>
      <c r="H120" s="85"/>
      <c r="I120" s="86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8"/>
      <c r="X120" s="89">
        <f t="shared" si="2"/>
        <v>0</v>
      </c>
    </row>
    <row r="121" spans="1:24" ht="14.1" customHeight="1">
      <c r="A121" s="79"/>
      <c r="B121" s="80"/>
      <c r="C121" s="81"/>
      <c r="D121" s="82"/>
      <c r="E121" s="82"/>
      <c r="F121" s="83"/>
      <c r="G121" s="84"/>
      <c r="H121" s="85"/>
      <c r="I121" s="86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8"/>
      <c r="X121" s="89">
        <f t="shared" si="2"/>
        <v>0</v>
      </c>
    </row>
    <row r="122" spans="1:24" ht="14.1" customHeight="1">
      <c r="A122" s="79"/>
      <c r="B122" s="80"/>
      <c r="C122" s="81"/>
      <c r="D122" s="82"/>
      <c r="E122" s="82"/>
      <c r="F122" s="83"/>
      <c r="G122" s="84"/>
      <c r="H122" s="85"/>
      <c r="I122" s="86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8"/>
      <c r="X122" s="89">
        <f t="shared" si="2"/>
        <v>0</v>
      </c>
    </row>
    <row r="123" spans="1:24" ht="14.1" customHeight="1">
      <c r="A123" s="79"/>
      <c r="B123" s="80"/>
      <c r="C123" s="81"/>
      <c r="D123" s="82"/>
      <c r="E123" s="82"/>
      <c r="F123" s="83"/>
      <c r="G123" s="84"/>
      <c r="H123" s="85"/>
      <c r="I123" s="86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8"/>
      <c r="X123" s="89">
        <f t="shared" si="2"/>
        <v>0</v>
      </c>
    </row>
    <row r="124" spans="1:24" ht="14.1" customHeight="1">
      <c r="A124" s="79"/>
      <c r="B124" s="80"/>
      <c r="C124" s="81"/>
      <c r="D124" s="82"/>
      <c r="E124" s="82"/>
      <c r="F124" s="83"/>
      <c r="G124" s="84"/>
      <c r="H124" s="85"/>
      <c r="I124" s="86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8"/>
      <c r="X124" s="89">
        <f t="shared" si="2"/>
        <v>0</v>
      </c>
    </row>
    <row r="125" spans="1:24" ht="14.1" customHeight="1">
      <c r="A125" s="79"/>
      <c r="B125" s="80"/>
      <c r="C125" s="81"/>
      <c r="D125" s="82"/>
      <c r="E125" s="82"/>
      <c r="F125" s="83"/>
      <c r="G125" s="84"/>
      <c r="H125" s="85"/>
      <c r="I125" s="86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8"/>
      <c r="X125" s="89">
        <f t="shared" si="2"/>
        <v>0</v>
      </c>
    </row>
    <row r="126" spans="1:24" ht="14.1" customHeight="1">
      <c r="A126" s="79"/>
      <c r="B126" s="80"/>
      <c r="C126" s="81"/>
      <c r="D126" s="82"/>
      <c r="E126" s="82"/>
      <c r="F126" s="83"/>
      <c r="G126" s="84"/>
      <c r="H126" s="85"/>
      <c r="I126" s="86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8"/>
      <c r="X126" s="89">
        <f t="shared" si="2"/>
        <v>0</v>
      </c>
    </row>
    <row r="127" spans="1:24" ht="14.1" customHeight="1">
      <c r="A127" s="79"/>
      <c r="B127" s="80"/>
      <c r="C127" s="81"/>
      <c r="D127" s="82"/>
      <c r="E127" s="82"/>
      <c r="F127" s="83"/>
      <c r="G127" s="84"/>
      <c r="H127" s="85"/>
      <c r="I127" s="86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8"/>
      <c r="X127" s="89">
        <f t="shared" si="2"/>
        <v>0</v>
      </c>
    </row>
    <row r="128" spans="1:24" ht="14.1" customHeight="1">
      <c r="A128" s="79"/>
      <c r="B128" s="80"/>
      <c r="C128" s="81"/>
      <c r="D128" s="82"/>
      <c r="E128" s="82"/>
      <c r="F128" s="83"/>
      <c r="G128" s="84"/>
      <c r="H128" s="85"/>
      <c r="I128" s="86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8"/>
      <c r="X128" s="89">
        <f t="shared" si="2"/>
        <v>0</v>
      </c>
    </row>
    <row r="129" spans="1:24" ht="14.1" customHeight="1">
      <c r="A129" s="79"/>
      <c r="B129" s="80"/>
      <c r="C129" s="81"/>
      <c r="D129" s="82"/>
      <c r="E129" s="82"/>
      <c r="F129" s="83"/>
      <c r="G129" s="84"/>
      <c r="H129" s="85"/>
      <c r="I129" s="86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8"/>
      <c r="X129" s="89">
        <f t="shared" si="2"/>
        <v>0</v>
      </c>
    </row>
    <row r="130" spans="1:24" ht="14.1" customHeight="1">
      <c r="A130" s="79"/>
      <c r="B130" s="80"/>
      <c r="C130" s="81"/>
      <c r="D130" s="82"/>
      <c r="E130" s="82"/>
      <c r="F130" s="83"/>
      <c r="G130" s="84"/>
      <c r="H130" s="85"/>
      <c r="I130" s="86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8"/>
      <c r="X130" s="89">
        <f t="shared" si="2"/>
        <v>0</v>
      </c>
    </row>
    <row r="131" spans="1:24" ht="14.1" customHeight="1">
      <c r="A131" s="79"/>
      <c r="B131" s="80"/>
      <c r="C131" s="81"/>
      <c r="D131" s="82"/>
      <c r="E131" s="82"/>
      <c r="F131" s="83"/>
      <c r="G131" s="84"/>
      <c r="H131" s="85"/>
      <c r="I131" s="86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8"/>
      <c r="X131" s="89">
        <f t="shared" si="2"/>
        <v>0</v>
      </c>
    </row>
    <row r="132" spans="1:24" ht="14.1" customHeight="1">
      <c r="A132" s="79"/>
      <c r="B132" s="80"/>
      <c r="C132" s="81"/>
      <c r="D132" s="82"/>
      <c r="E132" s="82"/>
      <c r="F132" s="83"/>
      <c r="G132" s="84"/>
      <c r="H132" s="85"/>
      <c r="I132" s="86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8"/>
      <c r="X132" s="89">
        <f t="shared" si="2"/>
        <v>0</v>
      </c>
    </row>
    <row r="133" spans="1:24" ht="14.1" customHeight="1">
      <c r="A133" s="79"/>
      <c r="B133" s="80"/>
      <c r="C133" s="81"/>
      <c r="D133" s="82"/>
      <c r="E133" s="82"/>
      <c r="F133" s="83"/>
      <c r="G133" s="84"/>
      <c r="H133" s="85"/>
      <c r="I133" s="86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8"/>
      <c r="X133" s="89">
        <f t="shared" si="2"/>
        <v>0</v>
      </c>
    </row>
    <row r="134" spans="1:24" ht="14.1" customHeight="1">
      <c r="A134" s="79"/>
      <c r="B134" s="80"/>
      <c r="C134" s="81"/>
      <c r="D134" s="82"/>
      <c r="E134" s="82"/>
      <c r="F134" s="83"/>
      <c r="G134" s="84"/>
      <c r="H134" s="85"/>
      <c r="I134" s="86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8"/>
      <c r="X134" s="89">
        <f t="shared" si="2"/>
        <v>0</v>
      </c>
    </row>
    <row r="135" spans="1:24" ht="14.1" customHeight="1">
      <c r="A135" s="79"/>
      <c r="B135" s="80"/>
      <c r="C135" s="81"/>
      <c r="D135" s="82"/>
      <c r="E135" s="82"/>
      <c r="F135" s="83"/>
      <c r="G135" s="84"/>
      <c r="H135" s="85"/>
      <c r="I135" s="86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8"/>
      <c r="X135" s="89">
        <f t="shared" si="2"/>
        <v>0</v>
      </c>
    </row>
    <row r="136" spans="1:24" ht="14.1" customHeight="1">
      <c r="A136" s="79"/>
      <c r="B136" s="80"/>
      <c r="C136" s="81"/>
      <c r="D136" s="82"/>
      <c r="E136" s="82"/>
      <c r="F136" s="83"/>
      <c r="G136" s="84"/>
      <c r="H136" s="85"/>
      <c r="I136" s="86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  <c r="W136" s="88"/>
      <c r="X136" s="89">
        <f t="shared" si="2"/>
        <v>0</v>
      </c>
    </row>
    <row r="137" spans="1:24" ht="14.1" customHeight="1">
      <c r="A137" s="79" t="s">
        <v>477</v>
      </c>
      <c r="B137" s="80"/>
      <c r="C137" s="81"/>
      <c r="D137" s="82"/>
      <c r="E137" s="82"/>
      <c r="F137" s="83"/>
      <c r="G137" s="84"/>
      <c r="H137" s="85"/>
      <c r="I137" s="86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  <c r="W137" s="88"/>
      <c r="X137" s="89">
        <f t="shared" si="2"/>
        <v>0</v>
      </c>
    </row>
    <row r="138" spans="1:24" ht="14.1" customHeight="1">
      <c r="A138" s="79"/>
      <c r="B138" s="80"/>
      <c r="C138" s="243" t="s">
        <v>478</v>
      </c>
      <c r="D138" s="82" t="s">
        <v>479</v>
      </c>
      <c r="E138" s="82" t="s">
        <v>480</v>
      </c>
      <c r="F138" s="244" t="s">
        <v>481</v>
      </c>
      <c r="G138" s="84"/>
      <c r="H138" s="85"/>
      <c r="I138" s="86">
        <v>1</v>
      </c>
      <c r="J138" s="87">
        <v>0.8</v>
      </c>
      <c r="K138" s="87">
        <v>0.5</v>
      </c>
      <c r="L138" s="87">
        <v>0.5</v>
      </c>
      <c r="M138" s="87">
        <v>1</v>
      </c>
      <c r="N138" s="295">
        <v>1.5</v>
      </c>
      <c r="O138" s="295">
        <v>2.1</v>
      </c>
      <c r="P138" s="87">
        <v>3</v>
      </c>
      <c r="Q138" s="87">
        <v>9.5</v>
      </c>
      <c r="R138" s="87">
        <v>6</v>
      </c>
      <c r="S138" s="87">
        <v>3.9</v>
      </c>
      <c r="T138" s="87">
        <v>0.9</v>
      </c>
      <c r="U138" s="87"/>
      <c r="V138" s="87"/>
      <c r="W138" s="88"/>
      <c r="X138" s="89">
        <f>SUM(I138:W138)</f>
        <v>30.699999999999996</v>
      </c>
    </row>
    <row r="139" spans="1:24" ht="14.1" customHeight="1">
      <c r="A139" s="79"/>
      <c r="B139" s="80"/>
      <c r="C139" s="81"/>
      <c r="D139" s="82"/>
      <c r="E139" s="82"/>
      <c r="F139" s="83"/>
      <c r="G139" s="84"/>
      <c r="H139" s="85"/>
      <c r="I139" s="86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8"/>
      <c r="X139" s="89">
        <f t="shared" si="2"/>
        <v>0</v>
      </c>
    </row>
    <row r="140" spans="1:24" ht="14.1" customHeight="1">
      <c r="A140" s="79"/>
      <c r="B140" s="80"/>
      <c r="C140" s="81"/>
      <c r="D140" s="82"/>
      <c r="E140" s="82"/>
      <c r="F140" s="83"/>
      <c r="G140" s="84"/>
      <c r="H140" s="85"/>
      <c r="I140" s="86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  <c r="W140" s="88"/>
      <c r="X140" s="89">
        <f t="shared" si="2"/>
        <v>0</v>
      </c>
    </row>
    <row r="141" spans="1:24" ht="14.1" customHeight="1">
      <c r="A141" s="79"/>
      <c r="B141" s="80"/>
      <c r="C141" s="81"/>
      <c r="D141" s="82"/>
      <c r="E141" s="82" t="s">
        <v>480</v>
      </c>
      <c r="F141" s="244" t="s">
        <v>482</v>
      </c>
      <c r="G141" s="84"/>
      <c r="H141" s="85"/>
      <c r="I141" s="86">
        <v>0.6</v>
      </c>
      <c r="J141" s="295">
        <v>2.7</v>
      </c>
      <c r="K141" s="295">
        <v>1.2</v>
      </c>
      <c r="L141" s="295">
        <v>2.2000000000000002</v>
      </c>
      <c r="M141" s="295">
        <v>2.2999999999999998</v>
      </c>
      <c r="N141" s="295">
        <v>1.7</v>
      </c>
      <c r="O141" s="295">
        <v>2.4</v>
      </c>
      <c r="P141" s="87">
        <v>1.2</v>
      </c>
      <c r="Q141" s="295">
        <v>2.4</v>
      </c>
      <c r="R141" s="295">
        <v>2.6</v>
      </c>
      <c r="S141" s="295">
        <v>4.7</v>
      </c>
      <c r="T141" s="295">
        <v>4.5999999999999996</v>
      </c>
      <c r="U141" s="295">
        <v>5.6</v>
      </c>
      <c r="V141" s="295">
        <v>6.5</v>
      </c>
      <c r="W141" s="88"/>
      <c r="X141" s="89">
        <f>SUM(I141:W141)</f>
        <v>40.700000000000003</v>
      </c>
    </row>
    <row r="142" spans="1:24" ht="14.1" customHeight="1">
      <c r="A142" s="79"/>
      <c r="B142" s="80"/>
      <c r="C142" s="81"/>
      <c r="D142" s="82"/>
      <c r="E142" s="82"/>
      <c r="F142" s="83"/>
      <c r="G142" s="84"/>
      <c r="H142" s="85"/>
      <c r="I142" s="86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8"/>
      <c r="X142" s="89">
        <f t="shared" si="2"/>
        <v>0</v>
      </c>
    </row>
    <row r="143" spans="1:24" ht="14.1" customHeight="1">
      <c r="A143" s="79"/>
      <c r="B143" s="80"/>
      <c r="C143" s="81"/>
      <c r="D143" s="82"/>
      <c r="E143" s="82"/>
      <c r="F143" s="83"/>
      <c r="G143" s="84"/>
      <c r="H143" s="85"/>
      <c r="I143" s="86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  <c r="W143" s="88"/>
      <c r="X143" s="89">
        <f t="shared" si="2"/>
        <v>0</v>
      </c>
    </row>
    <row r="144" spans="1:24" ht="14.1" customHeight="1">
      <c r="A144" s="79"/>
      <c r="B144" s="80"/>
      <c r="C144" s="81"/>
      <c r="D144" s="82" t="s">
        <v>483</v>
      </c>
      <c r="E144" s="82" t="s">
        <v>484</v>
      </c>
      <c r="F144" s="83" t="s">
        <v>485</v>
      </c>
      <c r="G144" s="84"/>
      <c r="H144" s="85"/>
      <c r="I144" s="86">
        <v>1</v>
      </c>
      <c r="J144" s="87">
        <v>0.8</v>
      </c>
      <c r="K144" s="87">
        <v>0.5</v>
      </c>
      <c r="L144" s="87">
        <v>0.5</v>
      </c>
      <c r="M144" s="87">
        <v>1</v>
      </c>
      <c r="N144" s="295">
        <v>1.5</v>
      </c>
      <c r="O144" s="295">
        <v>2.1</v>
      </c>
      <c r="P144" s="87">
        <v>1</v>
      </c>
      <c r="Q144" s="87">
        <v>1</v>
      </c>
      <c r="R144" s="87">
        <v>1</v>
      </c>
      <c r="S144" s="87">
        <v>1</v>
      </c>
      <c r="T144" s="87">
        <v>0.9</v>
      </c>
      <c r="U144" s="87"/>
      <c r="V144" s="87"/>
      <c r="W144" s="88"/>
      <c r="X144" s="89">
        <f>SUM(I144:W144)</f>
        <v>12.3</v>
      </c>
    </row>
    <row r="145" spans="1:24" ht="14.1" customHeight="1">
      <c r="A145" s="79"/>
      <c r="B145" s="80"/>
      <c r="C145" s="81"/>
      <c r="D145" s="82"/>
      <c r="E145" s="82"/>
      <c r="F145" s="83"/>
      <c r="G145" s="84"/>
      <c r="H145" s="85"/>
      <c r="I145" s="86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  <c r="W145" s="88"/>
      <c r="X145" s="89"/>
    </row>
    <row r="146" spans="1:24" ht="14.1" customHeight="1">
      <c r="A146" s="79"/>
      <c r="B146" s="80"/>
      <c r="C146" s="81"/>
      <c r="D146" s="82"/>
      <c r="E146" s="82" t="s">
        <v>484</v>
      </c>
      <c r="F146" s="83" t="s">
        <v>486</v>
      </c>
      <c r="G146" s="84"/>
      <c r="H146" s="85"/>
      <c r="I146" s="86">
        <v>0.6</v>
      </c>
      <c r="J146" s="295">
        <v>2.7</v>
      </c>
      <c r="K146" s="295">
        <v>1.2</v>
      </c>
      <c r="L146" s="295">
        <v>2.2000000000000002</v>
      </c>
      <c r="M146" s="295">
        <v>2.2999999999999998</v>
      </c>
      <c r="N146" s="295">
        <v>1.7</v>
      </c>
      <c r="O146" s="295">
        <v>2.4</v>
      </c>
      <c r="P146" s="87">
        <v>1</v>
      </c>
      <c r="Q146" s="295">
        <v>2.4</v>
      </c>
      <c r="R146" s="295">
        <v>2.6</v>
      </c>
      <c r="S146" s="295">
        <v>4.7</v>
      </c>
      <c r="T146" s="295">
        <v>4.5999999999999996</v>
      </c>
      <c r="U146" s="295">
        <v>5.6</v>
      </c>
      <c r="V146" s="295">
        <v>6.5</v>
      </c>
      <c r="W146" s="88"/>
      <c r="X146" s="89">
        <f>SUM(I146:W146)</f>
        <v>40.5</v>
      </c>
    </row>
    <row r="147" spans="1:24" ht="14.1" customHeight="1">
      <c r="A147" s="79"/>
      <c r="B147" s="80"/>
      <c r="C147" s="81"/>
      <c r="D147" s="82"/>
      <c r="E147" s="82"/>
      <c r="F147" s="83"/>
      <c r="G147" s="84"/>
      <c r="H147" s="85"/>
      <c r="I147" s="86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8"/>
      <c r="X147" s="89"/>
    </row>
    <row r="148" spans="1:24" ht="14.1" customHeight="1">
      <c r="A148" s="79"/>
      <c r="B148" s="80"/>
      <c r="C148" s="81"/>
      <c r="D148" s="82"/>
      <c r="E148" s="82"/>
      <c r="F148" s="83"/>
      <c r="G148" s="84"/>
      <c r="H148" s="85"/>
      <c r="I148" s="86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  <c r="W148" s="88"/>
      <c r="X148" s="89">
        <f>SUM(I148:W150)</f>
        <v>0</v>
      </c>
    </row>
    <row r="149" spans="1:24" ht="14.1" customHeight="1">
      <c r="A149" s="79"/>
      <c r="B149" s="80"/>
      <c r="C149" s="81"/>
      <c r="D149" s="82"/>
      <c r="E149" s="82"/>
      <c r="F149" s="83"/>
      <c r="G149" s="84"/>
      <c r="H149" s="85"/>
      <c r="I149" s="86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  <c r="W149" s="88"/>
      <c r="X149" s="89"/>
    </row>
    <row r="150" spans="1:24" ht="14.1" customHeight="1">
      <c r="A150" s="79"/>
      <c r="B150" s="80"/>
      <c r="C150" s="81"/>
      <c r="D150" s="82"/>
      <c r="E150" s="82"/>
      <c r="F150" s="83"/>
      <c r="G150" s="84"/>
      <c r="H150" s="85"/>
      <c r="I150" s="86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8"/>
      <c r="X150" s="89"/>
    </row>
    <row r="151" spans="1:24" ht="14.1" customHeight="1">
      <c r="A151" s="79"/>
      <c r="B151" s="80"/>
      <c r="C151" s="81"/>
      <c r="D151" s="82"/>
      <c r="E151" s="82"/>
      <c r="F151" s="83"/>
      <c r="G151" s="84"/>
      <c r="H151" s="85"/>
      <c r="I151" s="86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  <c r="W151" s="88"/>
      <c r="X151" s="89">
        <f t="shared" si="2"/>
        <v>0</v>
      </c>
    </row>
    <row r="152" spans="1:24" ht="14.1" customHeight="1">
      <c r="A152" s="79"/>
      <c r="B152" s="80"/>
      <c r="C152" s="81" t="s">
        <v>487</v>
      </c>
      <c r="D152" s="82" t="s">
        <v>479</v>
      </c>
      <c r="E152" s="82" t="s">
        <v>480</v>
      </c>
      <c r="F152" s="244" t="s">
        <v>481</v>
      </c>
      <c r="G152" s="84"/>
      <c r="H152" s="85"/>
      <c r="I152" s="86">
        <v>1.8</v>
      </c>
      <c r="J152" s="87">
        <v>1.6</v>
      </c>
      <c r="K152" s="87">
        <v>1.7</v>
      </c>
      <c r="L152" s="87">
        <v>1.3</v>
      </c>
      <c r="M152" s="87">
        <v>3.4</v>
      </c>
      <c r="N152" s="87"/>
      <c r="O152" s="87"/>
      <c r="P152" s="87"/>
      <c r="Q152" s="87"/>
      <c r="R152" s="87"/>
      <c r="S152" s="87"/>
      <c r="T152" s="87"/>
      <c r="U152" s="87"/>
      <c r="V152" s="87"/>
      <c r="W152" s="88"/>
      <c r="X152" s="89">
        <f t="shared" si="2"/>
        <v>9.8000000000000007</v>
      </c>
    </row>
    <row r="153" spans="1:24" ht="14.1" customHeight="1">
      <c r="A153" s="79"/>
      <c r="B153" s="80"/>
      <c r="C153" s="81"/>
      <c r="D153" s="82"/>
      <c r="E153" s="82"/>
      <c r="F153" s="83"/>
      <c r="G153" s="84"/>
      <c r="H153" s="85"/>
      <c r="I153" s="86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  <c r="W153" s="88"/>
      <c r="X153" s="89">
        <f t="shared" si="2"/>
        <v>0</v>
      </c>
    </row>
    <row r="154" spans="1:24" ht="14.1" customHeight="1">
      <c r="A154" s="79"/>
      <c r="B154" s="80"/>
      <c r="C154" s="81"/>
      <c r="D154" s="82"/>
      <c r="E154" s="82" t="s">
        <v>480</v>
      </c>
      <c r="F154" s="244" t="s">
        <v>482</v>
      </c>
      <c r="G154" s="84"/>
      <c r="H154" s="85"/>
      <c r="I154" s="86">
        <v>4</v>
      </c>
      <c r="J154" s="87">
        <v>1.5</v>
      </c>
      <c r="K154" s="295">
        <v>7.9</v>
      </c>
      <c r="L154" s="295">
        <v>6.8</v>
      </c>
      <c r="M154" s="87">
        <v>1.7</v>
      </c>
      <c r="N154" s="295">
        <v>3.3</v>
      </c>
      <c r="O154" s="295">
        <v>5.2</v>
      </c>
      <c r="P154" s="295">
        <v>5.2</v>
      </c>
      <c r="Q154" s="295">
        <v>6.5</v>
      </c>
      <c r="R154" s="87"/>
      <c r="S154" s="87"/>
      <c r="T154" s="87"/>
      <c r="U154" s="87"/>
      <c r="V154" s="87"/>
      <c r="W154" s="88"/>
      <c r="X154" s="89">
        <f t="shared" si="2"/>
        <v>42.1</v>
      </c>
    </row>
    <row r="155" spans="1:24" ht="14.1" customHeight="1">
      <c r="A155" s="79"/>
      <c r="B155" s="80"/>
      <c r="C155" s="81"/>
      <c r="D155" s="82"/>
      <c r="E155" s="82"/>
      <c r="F155" s="83"/>
      <c r="G155" s="84"/>
      <c r="H155" s="85"/>
      <c r="I155" s="86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  <c r="W155" s="88"/>
      <c r="X155" s="89">
        <f t="shared" si="2"/>
        <v>0</v>
      </c>
    </row>
    <row r="156" spans="1:24" ht="14.1" customHeight="1">
      <c r="A156" s="79"/>
      <c r="B156" s="80"/>
      <c r="C156" s="81"/>
      <c r="D156" s="82"/>
      <c r="E156" s="82" t="s">
        <v>480</v>
      </c>
      <c r="F156" s="244" t="s">
        <v>488</v>
      </c>
      <c r="G156" s="84"/>
      <c r="H156" s="85"/>
      <c r="I156" s="296">
        <v>6</v>
      </c>
      <c r="J156" s="295">
        <v>5.8</v>
      </c>
      <c r="K156" s="295">
        <v>5.6</v>
      </c>
      <c r="L156" s="295">
        <v>3.8</v>
      </c>
      <c r="M156" s="87"/>
      <c r="N156" s="87"/>
      <c r="O156" s="87"/>
      <c r="P156" s="87"/>
      <c r="Q156" s="87"/>
      <c r="R156" s="87"/>
      <c r="S156" s="87"/>
      <c r="T156" s="87"/>
      <c r="U156" s="87"/>
      <c r="V156" s="87"/>
      <c r="W156" s="88"/>
      <c r="X156" s="89">
        <f t="shared" si="2"/>
        <v>21.2</v>
      </c>
    </row>
    <row r="157" spans="1:24" ht="14.1" customHeight="1">
      <c r="A157" s="79"/>
      <c r="B157" s="80"/>
      <c r="C157" s="81"/>
      <c r="D157" s="82"/>
      <c r="E157" s="82"/>
      <c r="F157" s="83"/>
      <c r="G157" s="84"/>
      <c r="H157" s="85"/>
      <c r="I157" s="86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  <c r="W157" s="88"/>
      <c r="X157" s="89">
        <f t="shared" si="2"/>
        <v>0</v>
      </c>
    </row>
    <row r="158" spans="1:24" ht="14.1" customHeight="1">
      <c r="A158" s="79"/>
      <c r="B158" s="80"/>
      <c r="C158" s="81"/>
      <c r="D158" s="82"/>
      <c r="E158" s="82"/>
      <c r="F158" s="83"/>
      <c r="G158" s="84"/>
      <c r="H158" s="85"/>
      <c r="I158" s="86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  <c r="W158" s="88"/>
      <c r="X158" s="89"/>
    </row>
    <row r="159" spans="1:24" ht="14.1" customHeight="1">
      <c r="A159" s="79"/>
      <c r="B159" s="80"/>
      <c r="C159" s="81"/>
      <c r="D159" s="82" t="s">
        <v>483</v>
      </c>
      <c r="E159" s="82" t="s">
        <v>484</v>
      </c>
      <c r="F159" s="83" t="s">
        <v>489</v>
      </c>
      <c r="G159" s="84"/>
      <c r="H159" s="85"/>
      <c r="I159" s="86">
        <v>1</v>
      </c>
      <c r="J159" s="87">
        <v>1</v>
      </c>
      <c r="K159" s="87">
        <v>1</v>
      </c>
      <c r="L159" s="87">
        <v>1</v>
      </c>
      <c r="M159" s="87">
        <v>1</v>
      </c>
      <c r="N159" s="87"/>
      <c r="O159" s="87"/>
      <c r="P159" s="87"/>
      <c r="Q159" s="87"/>
      <c r="R159" s="87"/>
      <c r="S159" s="87"/>
      <c r="T159" s="87"/>
      <c r="U159" s="87"/>
      <c r="V159" s="87"/>
      <c r="W159" s="88"/>
      <c r="X159" s="89">
        <f>SUM(I159:V159)</f>
        <v>5</v>
      </c>
    </row>
    <row r="160" spans="1:24" ht="14.1" customHeight="1">
      <c r="A160" s="79"/>
      <c r="B160" s="80"/>
      <c r="C160" s="81"/>
      <c r="D160" s="82"/>
      <c r="E160" s="82"/>
      <c r="F160" s="83" t="s">
        <v>490</v>
      </c>
      <c r="G160" s="84"/>
      <c r="H160" s="85"/>
      <c r="I160" s="86">
        <v>1</v>
      </c>
      <c r="J160" s="87">
        <v>1.5</v>
      </c>
      <c r="K160" s="295">
        <v>7.9</v>
      </c>
      <c r="L160" s="295">
        <v>6.8</v>
      </c>
      <c r="M160" s="87">
        <v>1</v>
      </c>
      <c r="N160" s="295">
        <v>3.3</v>
      </c>
      <c r="O160" s="295">
        <v>5.2</v>
      </c>
      <c r="P160" s="295">
        <v>5.2</v>
      </c>
      <c r="Q160" s="295">
        <v>6.5</v>
      </c>
      <c r="R160" s="87"/>
      <c r="S160" s="87"/>
      <c r="T160" s="87"/>
      <c r="U160" s="87"/>
      <c r="V160" s="87"/>
      <c r="W160" s="88"/>
      <c r="X160" s="89">
        <f t="shared" ref="X160:X161" si="3">SUM(I160:V160)</f>
        <v>38.4</v>
      </c>
    </row>
    <row r="161" spans="1:24" ht="14.1" customHeight="1">
      <c r="A161" s="79"/>
      <c r="B161" s="80"/>
      <c r="C161" s="81"/>
      <c r="D161" s="82"/>
      <c r="E161" s="82"/>
      <c r="F161" s="83" t="s">
        <v>491</v>
      </c>
      <c r="G161" s="84"/>
      <c r="H161" s="85"/>
      <c r="I161" s="296">
        <v>6</v>
      </c>
      <c r="J161" s="295">
        <v>5.8</v>
      </c>
      <c r="K161" s="295">
        <v>5.6</v>
      </c>
      <c r="L161" s="295">
        <v>3.8</v>
      </c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8"/>
      <c r="X161" s="89">
        <f t="shared" si="3"/>
        <v>21.2</v>
      </c>
    </row>
    <row r="162" spans="1:24" ht="14.1" customHeight="1">
      <c r="A162" s="79"/>
      <c r="B162" s="80"/>
      <c r="C162" s="81"/>
      <c r="D162" s="82"/>
      <c r="E162" s="82"/>
      <c r="F162" s="83"/>
      <c r="G162" s="84"/>
      <c r="H162" s="85"/>
      <c r="I162" s="86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  <c r="W162" s="88"/>
      <c r="X162" s="89"/>
    </row>
    <row r="163" spans="1:24" ht="14.1" customHeight="1">
      <c r="A163" s="79"/>
      <c r="B163" s="80"/>
      <c r="C163" s="81"/>
      <c r="D163" s="82"/>
      <c r="E163" s="82"/>
      <c r="F163" s="83"/>
      <c r="G163" s="84"/>
      <c r="H163" s="85"/>
      <c r="I163" s="86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  <c r="W163" s="88"/>
      <c r="X163" s="89">
        <f t="shared" si="2"/>
        <v>0</v>
      </c>
    </row>
    <row r="164" spans="1:24" ht="14.1" customHeight="1">
      <c r="A164" s="79"/>
      <c r="B164" s="80"/>
      <c r="C164" s="81"/>
      <c r="D164" s="82"/>
      <c r="E164" s="82"/>
      <c r="F164" s="83"/>
      <c r="G164" s="84"/>
      <c r="H164" s="85"/>
      <c r="I164" s="86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  <c r="W164" s="88"/>
      <c r="X164" s="89">
        <f t="shared" si="2"/>
        <v>0</v>
      </c>
    </row>
    <row r="165" spans="1:24" ht="14.1" customHeight="1">
      <c r="A165" s="79"/>
      <c r="B165" s="80"/>
      <c r="C165" s="81"/>
      <c r="D165" s="82"/>
      <c r="E165" s="82"/>
      <c r="F165" s="83"/>
      <c r="G165" s="84"/>
      <c r="H165" s="85"/>
      <c r="I165" s="86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8"/>
      <c r="X165" s="89">
        <f t="shared" si="2"/>
        <v>0</v>
      </c>
    </row>
    <row r="166" spans="1:24" ht="14.1" customHeight="1">
      <c r="A166" s="79"/>
      <c r="B166" s="80"/>
      <c r="C166" s="81"/>
      <c r="D166" s="82"/>
      <c r="E166" s="82"/>
      <c r="F166" s="83"/>
      <c r="G166" s="84"/>
      <c r="H166" s="85"/>
      <c r="I166" s="86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8"/>
      <c r="X166" s="89">
        <f t="shared" si="2"/>
        <v>0</v>
      </c>
    </row>
    <row r="167" spans="1:24" ht="14.1" customHeight="1">
      <c r="A167" s="79"/>
      <c r="B167" s="80"/>
      <c r="C167" s="81"/>
      <c r="D167" s="82"/>
      <c r="E167" s="82"/>
      <c r="F167" s="83"/>
      <c r="G167" s="84"/>
      <c r="H167" s="85"/>
      <c r="I167" s="86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8"/>
      <c r="X167" s="89">
        <f t="shared" si="2"/>
        <v>0</v>
      </c>
    </row>
    <row r="168" spans="1:24" ht="14.1" customHeight="1">
      <c r="A168" s="79"/>
      <c r="B168" s="80"/>
      <c r="C168" s="81"/>
      <c r="D168" s="82"/>
      <c r="E168" s="82"/>
      <c r="F168" s="83"/>
      <c r="G168" s="84"/>
      <c r="H168" s="85"/>
      <c r="I168" s="86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8"/>
      <c r="X168" s="89">
        <f t="shared" si="2"/>
        <v>0</v>
      </c>
    </row>
    <row r="169" spans="1:24" ht="14.1" customHeight="1">
      <c r="A169" s="79"/>
      <c r="B169" s="80"/>
      <c r="C169" s="81"/>
      <c r="D169" s="82"/>
      <c r="E169" s="82"/>
      <c r="F169" s="83"/>
      <c r="G169" s="84"/>
      <c r="H169" s="85"/>
      <c r="I169" s="86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8"/>
      <c r="X169" s="89">
        <f t="shared" si="2"/>
        <v>0</v>
      </c>
    </row>
  </sheetData>
  <phoneticPr fontId="3"/>
  <conditionalFormatting sqref="A40:D43 A48:IV48 A108:IV118 A139:IV140 A5:IV5 A6:H6 M6:IV6 A8:IV12 A15:IV15 A16:E16 G16:H16 A17:H23 U16:IV23 G40:IV43 A46:D47 G46:IV47 A50:IV50 A49:D49 A51:C51 G51:H51 A62:IV63 F49:IV49 A52:H61 V51:IV61 A72:IV77 A106:D107 H106:IV107 A141:D141 G141:IV141 A142:IV143 A144:H144 P144:IV144 A145:IV151 A80:IV103 A155:IV155 A152:C152 G152:IV152 A156:D156 G156:IV156 A157:IV159 A160:H160 R160:W160 A162:IV169 A161:W161 Y160:IV161 A26:IV37">
    <cfRule type="expression" dxfId="54" priority="88" stopIfTrue="1">
      <formula>MOD(ROW()-4,33)=0</formula>
    </cfRule>
  </conditionalFormatting>
  <conditionalFormatting sqref="E38:IV38 G39:IV39">
    <cfRule type="expression" dxfId="53" priority="87" stopIfTrue="1">
      <formula>MOD(ROW()-4,33)=0</formula>
    </cfRule>
  </conditionalFormatting>
  <conditionalFormatting sqref="A7:IV7">
    <cfRule type="expression" dxfId="52" priority="86" stopIfTrue="1">
      <formula>MOD(ROW()-4,33)=0</formula>
    </cfRule>
  </conditionalFormatting>
  <conditionalFormatting sqref="A13:IV13 A14:D14 G14:IV14">
    <cfRule type="expression" dxfId="51" priority="85" stopIfTrue="1">
      <formula>MOD(ROW()-4,33)=0</formula>
    </cfRule>
  </conditionalFormatting>
  <conditionalFormatting sqref="A24:D24 G24:H24 A25:H25 U24:IV25">
    <cfRule type="expression" dxfId="50" priority="84" stopIfTrue="1">
      <formula>MOD(ROW()-4,33)=0</formula>
    </cfRule>
  </conditionalFormatting>
  <conditionalFormatting sqref="A44:D45 G44:IV45">
    <cfRule type="expression" dxfId="49" priority="83" stopIfTrue="1">
      <formula>MOD(ROW()-4,33)=0</formula>
    </cfRule>
  </conditionalFormatting>
  <conditionalFormatting sqref="A71:IV71">
    <cfRule type="expression" dxfId="48" priority="82" stopIfTrue="1">
      <formula>MOD(ROW()-4,33)=0</formula>
    </cfRule>
  </conditionalFormatting>
  <conditionalFormatting sqref="A65:IV65 A64:C64 F64:IV64 A67:IV70 A66:C66 E66:IV66">
    <cfRule type="expression" dxfId="47" priority="81" stopIfTrue="1">
      <formula>MOD(ROW()-4,33)=0</formula>
    </cfRule>
  </conditionalFormatting>
  <conditionalFormatting sqref="A78:IV79">
    <cfRule type="expression" dxfId="46" priority="80" stopIfTrue="1">
      <formula>MOD(ROW()-4,33)=0</formula>
    </cfRule>
  </conditionalFormatting>
  <conditionalFormatting sqref="A105:B105 H105:IV105">
    <cfRule type="expression" dxfId="45" priority="79" stopIfTrue="1">
      <formula>MOD(ROW()-4,33)=0</formula>
    </cfRule>
  </conditionalFormatting>
  <conditionalFormatting sqref="B104:IV104">
    <cfRule type="expression" dxfId="44" priority="78" stopIfTrue="1">
      <formula>MOD(ROW()-4,33)=0</formula>
    </cfRule>
  </conditionalFormatting>
  <conditionalFormatting sqref="A138:IV138">
    <cfRule type="expression" dxfId="43" priority="76" stopIfTrue="1">
      <formula>MOD(ROW()-4,33)=0</formula>
    </cfRule>
  </conditionalFormatting>
  <conditionalFormatting sqref="A137:IV137">
    <cfRule type="expression" dxfId="42" priority="75" stopIfTrue="1">
      <formula>MOD(ROW()-4,33)=0</formula>
    </cfRule>
  </conditionalFormatting>
  <conditionalFormatting sqref="A153:IV153 A154:D154 G154:IV154">
    <cfRule type="expression" dxfId="41" priority="74" stopIfTrue="1">
      <formula>MOD(ROW()-4,33)=0</formula>
    </cfRule>
  </conditionalFormatting>
  <conditionalFormatting sqref="A119:IV136">
    <cfRule type="expression" dxfId="40" priority="73" stopIfTrue="1">
      <formula>MOD(ROW()-4,33)=0</formula>
    </cfRule>
  </conditionalFormatting>
  <conditionalFormatting sqref="I6:L6">
    <cfRule type="expression" dxfId="39" priority="41" stopIfTrue="1">
      <formula>MOD(ROW()-4,32)=0</formula>
    </cfRule>
  </conditionalFormatting>
  <conditionalFormatting sqref="E14">
    <cfRule type="expression" dxfId="38" priority="40" stopIfTrue="1">
      <formula>MOD(ROW()-4,33)=0</formula>
    </cfRule>
  </conditionalFormatting>
  <conditionalFormatting sqref="F14">
    <cfRule type="expression" dxfId="37" priority="39" stopIfTrue="1">
      <formula>MOD(ROW()-4,33)=0</formula>
    </cfRule>
  </conditionalFormatting>
  <conditionalFormatting sqref="F16">
    <cfRule type="expression" dxfId="36" priority="38" stopIfTrue="1">
      <formula>MOD(ROW()-4,33)=0</formula>
    </cfRule>
  </conditionalFormatting>
  <conditionalFormatting sqref="E24">
    <cfRule type="expression" dxfId="35" priority="37" stopIfTrue="1">
      <formula>MOD(ROW()-4,33)=0</formula>
    </cfRule>
  </conditionalFormatting>
  <conditionalFormatting sqref="F24">
    <cfRule type="expression" dxfId="34" priority="36" stopIfTrue="1">
      <formula>MOD(ROW()-4,33)=0</formula>
    </cfRule>
  </conditionalFormatting>
  <conditionalFormatting sqref="M16:T16 I18:T22 I25:T25">
    <cfRule type="expression" dxfId="33" priority="35" stopIfTrue="1">
      <formula>MOD(ROW()-4,33)=0</formula>
    </cfRule>
  </conditionalFormatting>
  <conditionalFormatting sqref="I17:T17">
    <cfRule type="expression" dxfId="32" priority="34" stopIfTrue="1">
      <formula>MOD(ROW()-4,33)=0</formula>
    </cfRule>
  </conditionalFormatting>
  <conditionalFormatting sqref="I23:T24">
    <cfRule type="expression" dxfId="31" priority="33" stopIfTrue="1">
      <formula>MOD(ROW()-4,33)=0</formula>
    </cfRule>
  </conditionalFormatting>
  <conditionalFormatting sqref="I16:L16">
    <cfRule type="expression" dxfId="30" priority="32" stopIfTrue="1">
      <formula>MOD(ROW()-4,32)=0</formula>
    </cfRule>
  </conditionalFormatting>
  <conditionalFormatting sqref="A38:D38 A39:C39">
    <cfRule type="expression" dxfId="29" priority="31" stopIfTrue="1">
      <formula>MOD(ROW()-4,33)=0</formula>
    </cfRule>
  </conditionalFormatting>
  <conditionalFormatting sqref="D39">
    <cfRule type="expression" dxfId="28" priority="30" stopIfTrue="1">
      <formula>MOD(ROW()-4,33)=0</formula>
    </cfRule>
  </conditionalFormatting>
  <conditionalFormatting sqref="E39:F39 E41:F45">
    <cfRule type="expression" dxfId="27" priority="29" stopIfTrue="1">
      <formula>MOD(ROW()-4,33)=0</formula>
    </cfRule>
  </conditionalFormatting>
  <conditionalFormatting sqref="E40:F40">
    <cfRule type="expression" dxfId="26" priority="28" stopIfTrue="1">
      <formula>MOD(ROW()-4,33)=0</formula>
    </cfRule>
  </conditionalFormatting>
  <conditionalFormatting sqref="E46:F46">
    <cfRule type="expression" dxfId="25" priority="27" stopIfTrue="1">
      <formula>MOD(ROW()-4,33)=0</formula>
    </cfRule>
  </conditionalFormatting>
  <conditionalFormatting sqref="E47">
    <cfRule type="expression" dxfId="24" priority="26" stopIfTrue="1">
      <formula>MOD(ROW()-4,33)=0</formula>
    </cfRule>
  </conditionalFormatting>
  <conditionalFormatting sqref="F47">
    <cfRule type="expression" dxfId="23" priority="25" stopIfTrue="1">
      <formula>MOD(ROW()-4,33)=0</formula>
    </cfRule>
  </conditionalFormatting>
  <conditionalFormatting sqref="E49">
    <cfRule type="expression" dxfId="22" priority="24" stopIfTrue="1">
      <formula>MOD(ROW()-4,33)=0</formula>
    </cfRule>
  </conditionalFormatting>
  <conditionalFormatting sqref="D51:E51">
    <cfRule type="expression" dxfId="21" priority="23" stopIfTrue="1">
      <formula>MOD(ROW()-4,33)=0</formula>
    </cfRule>
  </conditionalFormatting>
  <conditionalFormatting sqref="F51">
    <cfRule type="expression" dxfId="20" priority="22" stopIfTrue="1">
      <formula>MOD(ROW()-4,33)=0</formula>
    </cfRule>
  </conditionalFormatting>
  <conditionalFormatting sqref="I52:U55 I58:U61">
    <cfRule type="expression" dxfId="19" priority="21" stopIfTrue="1">
      <formula>MOD(ROW()-4,33)=0</formula>
    </cfRule>
  </conditionalFormatting>
  <conditionalFormatting sqref="I51:U51">
    <cfRule type="expression" dxfId="18" priority="20" stopIfTrue="1">
      <formula>MOD(ROW()-4,33)=0</formula>
    </cfRule>
  </conditionalFormatting>
  <conditionalFormatting sqref="I56:U57">
    <cfRule type="expression" dxfId="17" priority="19" stopIfTrue="1">
      <formula>MOD(ROW()-4,33)=0</formula>
    </cfRule>
  </conditionalFormatting>
  <conditionalFormatting sqref="D64:E64">
    <cfRule type="expression" dxfId="16" priority="18" stopIfTrue="1">
      <formula>MOD(ROW()-4,33)=0</formula>
    </cfRule>
  </conditionalFormatting>
  <conditionalFormatting sqref="D66">
    <cfRule type="expression" dxfId="15" priority="17" stopIfTrue="1">
      <formula>MOD(ROW()-4,33)=0</formula>
    </cfRule>
  </conditionalFormatting>
  <conditionalFormatting sqref="A104">
    <cfRule type="expression" dxfId="14" priority="16" stopIfTrue="1">
      <formula>MOD(ROW()-4,33)=0</formula>
    </cfRule>
  </conditionalFormatting>
  <conditionalFormatting sqref="C105:D105">
    <cfRule type="expression" dxfId="13" priority="15" stopIfTrue="1">
      <formula>MOD(ROW()-4,33)=0</formula>
    </cfRule>
  </conditionalFormatting>
  <conditionalFormatting sqref="E105:G107">
    <cfRule type="expression" dxfId="12" priority="13" stopIfTrue="1">
      <formula>MOD(ROW()-4,33)=0</formula>
    </cfRule>
  </conditionalFormatting>
  <conditionalFormatting sqref="E141">
    <cfRule type="expression" dxfId="11" priority="12" stopIfTrue="1">
      <formula>MOD(ROW()-4,33)=0</formula>
    </cfRule>
  </conditionalFormatting>
  <conditionalFormatting sqref="F141">
    <cfRule type="expression" dxfId="10" priority="11" stopIfTrue="1">
      <formula>MOD(ROW()-4,33)=0</formula>
    </cfRule>
  </conditionalFormatting>
  <conditionalFormatting sqref="I144:M144">
    <cfRule type="expression" dxfId="9" priority="10" stopIfTrue="1">
      <formula>MOD(ROW()-4,33)=0</formula>
    </cfRule>
  </conditionalFormatting>
  <conditionalFormatting sqref="N144:O144">
    <cfRule type="expression" dxfId="8" priority="9" stopIfTrue="1">
      <formula>MOD(ROW()-4,33)=0</formula>
    </cfRule>
  </conditionalFormatting>
  <conditionalFormatting sqref="E152:F152">
    <cfRule type="expression" dxfId="7" priority="8" stopIfTrue="1">
      <formula>MOD(ROW()-4,33)=0</formula>
    </cfRule>
  </conditionalFormatting>
  <conditionalFormatting sqref="D152">
    <cfRule type="expression" dxfId="6" priority="7" stopIfTrue="1">
      <formula>MOD(ROW()-4,33)=0</formula>
    </cfRule>
  </conditionalFormatting>
  <conditionalFormatting sqref="E154">
    <cfRule type="expression" dxfId="5" priority="6" stopIfTrue="1">
      <formula>MOD(ROW()-4,33)=0</formula>
    </cfRule>
  </conditionalFormatting>
  <conditionalFormatting sqref="F154">
    <cfRule type="expression" dxfId="4" priority="5" stopIfTrue="1">
      <formula>MOD(ROW()-4,33)=0</formula>
    </cfRule>
  </conditionalFormatting>
  <conditionalFormatting sqref="E156">
    <cfRule type="expression" dxfId="3" priority="4" stopIfTrue="1">
      <formula>MOD(ROW()-4,33)=0</formula>
    </cfRule>
  </conditionalFormatting>
  <conditionalFormatting sqref="F156">
    <cfRule type="expression" dxfId="2" priority="3" stopIfTrue="1">
      <formula>MOD(ROW()-4,33)=0</formula>
    </cfRule>
  </conditionalFormatting>
  <conditionalFormatting sqref="I160:Q160">
    <cfRule type="expression" dxfId="1" priority="2" stopIfTrue="1">
      <formula>MOD(ROW()-4,33)=0</formula>
    </cfRule>
  </conditionalFormatting>
  <conditionalFormatting sqref="X160:X161">
    <cfRule type="expression" dxfId="0" priority="1" stopIfTrue="1">
      <formula>MOD(ROW()-4,33)=0</formula>
    </cfRule>
  </conditionalFormatting>
  <printOptions horizontalCentered="1"/>
  <pageMargins left="0.39370078740157483" right="0.39370078740157483" top="0.70866141732283461" bottom="0.19685039370078741" header="0" footer="0.11811023622047244"/>
  <pageSetup paperSize="9" orientation="landscape" r:id="rId1"/>
  <headerFooter alignWithMargins="0">
    <oddHeader>&amp;R&amp;"ＭＳ Ｐ明朝,標準"&amp;8&amp;UNo.&amp;P</oddHeader>
  </headerFooter>
  <rowBreaks count="4" manualBreakCount="4">
    <brk id="37" max="23" man="1"/>
    <brk id="70" max="23" man="1"/>
    <brk id="103" max="23" man="1"/>
    <brk id="136" max="2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5:BJ85"/>
  <sheetViews>
    <sheetView view="pageBreakPreview" zoomScale="75" zoomScaleNormal="100" zoomScaleSheetLayoutView="75" workbookViewId="0">
      <selection activeCell="N49" sqref="N49"/>
    </sheetView>
  </sheetViews>
  <sheetFormatPr defaultRowHeight="13.5"/>
  <sheetData>
    <row r="5" spans="2:62" ht="18.75">
      <c r="AC5" s="315"/>
      <c r="AD5" s="316"/>
      <c r="AE5" s="316"/>
      <c r="AF5" s="316"/>
      <c r="AG5" s="316"/>
      <c r="AH5" s="316"/>
      <c r="AI5" s="316"/>
    </row>
    <row r="6" spans="2:62" ht="18.75">
      <c r="AC6" s="316"/>
      <c r="AD6" s="316"/>
      <c r="AE6" s="316"/>
      <c r="AF6" s="316"/>
      <c r="AG6" s="316"/>
      <c r="AH6" s="316"/>
      <c r="AI6" s="316"/>
    </row>
    <row r="7" spans="2:62" ht="13.5" customHeight="1">
      <c r="K7" s="458" t="s">
        <v>519</v>
      </c>
      <c r="L7" s="459"/>
      <c r="M7" s="459"/>
      <c r="N7" s="459"/>
      <c r="O7" s="459"/>
      <c r="P7" s="459"/>
      <c r="Q7" s="459"/>
      <c r="T7" s="315"/>
      <c r="U7" s="316"/>
      <c r="V7" s="316"/>
      <c r="W7" s="316"/>
      <c r="X7" s="316"/>
      <c r="Y7" s="316"/>
      <c r="Z7" s="316"/>
      <c r="AC7" s="317"/>
      <c r="AD7" s="317"/>
      <c r="AE7" s="317"/>
      <c r="AF7" s="317"/>
      <c r="AG7" s="317"/>
      <c r="AH7" s="317"/>
      <c r="AI7" s="317"/>
      <c r="AL7" s="315"/>
      <c r="AM7" s="316"/>
      <c r="AN7" s="316"/>
      <c r="AO7" s="316"/>
      <c r="AP7" s="316"/>
      <c r="AQ7" s="316"/>
      <c r="AR7" s="316"/>
      <c r="AU7" s="315"/>
      <c r="AV7" s="316"/>
      <c r="AW7" s="316"/>
      <c r="AX7" s="316"/>
      <c r="AY7" s="316"/>
      <c r="AZ7" s="316"/>
      <c r="BA7" s="316"/>
      <c r="BD7" s="315"/>
      <c r="BE7" s="316"/>
      <c r="BF7" s="316"/>
      <c r="BG7" s="316"/>
      <c r="BH7" s="316"/>
      <c r="BI7" s="316"/>
      <c r="BJ7" s="316"/>
    </row>
    <row r="8" spans="2:62" ht="13.5" customHeight="1">
      <c r="B8" s="458" t="s">
        <v>519</v>
      </c>
      <c r="C8" s="459"/>
      <c r="D8" s="459"/>
      <c r="E8" s="459"/>
      <c r="F8" s="459"/>
      <c r="G8" s="459"/>
      <c r="H8" s="459"/>
      <c r="K8" s="459"/>
      <c r="L8" s="459"/>
      <c r="M8" s="459"/>
      <c r="N8" s="459"/>
      <c r="O8" s="459"/>
      <c r="P8" s="459"/>
      <c r="Q8" s="459"/>
      <c r="T8" s="316"/>
      <c r="U8" s="316"/>
      <c r="V8" s="316"/>
      <c r="W8" s="316"/>
      <c r="X8" s="316"/>
      <c r="Y8" s="316"/>
      <c r="Z8" s="316"/>
      <c r="AC8" s="317"/>
      <c r="AD8" s="317"/>
      <c r="AE8" s="317"/>
      <c r="AF8" s="317"/>
      <c r="AG8" s="317"/>
      <c r="AH8" s="317"/>
      <c r="AI8" s="317"/>
      <c r="AL8" s="316"/>
      <c r="AM8" s="316"/>
      <c r="AN8" s="316"/>
      <c r="AO8" s="316"/>
      <c r="AP8" s="316"/>
      <c r="AQ8" s="316"/>
      <c r="AR8" s="316"/>
      <c r="AU8" s="316"/>
      <c r="AV8" s="316"/>
      <c r="AW8" s="316"/>
      <c r="AX8" s="316"/>
      <c r="AY8" s="316"/>
      <c r="AZ8" s="316"/>
      <c r="BA8" s="316"/>
      <c r="BD8" s="316"/>
      <c r="BE8" s="316"/>
      <c r="BF8" s="316"/>
      <c r="BG8" s="316"/>
      <c r="BH8" s="316"/>
      <c r="BI8" s="316"/>
      <c r="BJ8" s="316"/>
    </row>
    <row r="9" spans="2:62" ht="18.75">
      <c r="B9" s="459"/>
      <c r="C9" s="459"/>
      <c r="D9" s="459"/>
      <c r="E9" s="459"/>
      <c r="F9" s="459"/>
      <c r="G9" s="459"/>
      <c r="H9" s="459"/>
      <c r="T9" s="317"/>
      <c r="U9" s="317"/>
      <c r="V9" s="317"/>
      <c r="W9" s="317"/>
      <c r="X9" s="317"/>
      <c r="Y9" s="317"/>
      <c r="Z9" s="317"/>
      <c r="AC9" s="317"/>
      <c r="AD9" s="317"/>
      <c r="AE9" s="315"/>
      <c r="AF9" s="315"/>
      <c r="AG9" s="315"/>
      <c r="AH9" s="317"/>
      <c r="AI9" s="317"/>
      <c r="AL9" s="317"/>
      <c r="AM9" s="317"/>
      <c r="AN9" s="317"/>
      <c r="AO9" s="317"/>
      <c r="AP9" s="317"/>
      <c r="AQ9" s="317"/>
      <c r="AR9" s="317"/>
      <c r="AU9" s="317"/>
      <c r="AV9" s="317"/>
      <c r="AW9" s="317"/>
      <c r="AX9" s="317"/>
      <c r="AY9" s="317"/>
      <c r="AZ9" s="317"/>
      <c r="BA9" s="317"/>
      <c r="BD9" s="317"/>
      <c r="BE9" s="317"/>
      <c r="BF9" s="317"/>
      <c r="BG9" s="317"/>
      <c r="BH9" s="317"/>
      <c r="BI9" s="317"/>
      <c r="BJ9" s="317"/>
    </row>
    <row r="10" spans="2:62" ht="18.75">
      <c r="T10" s="317"/>
      <c r="U10" s="317"/>
      <c r="V10" s="317"/>
      <c r="W10" s="317"/>
      <c r="X10" s="317"/>
      <c r="Y10" s="317"/>
      <c r="Z10" s="317"/>
      <c r="AC10" s="317"/>
      <c r="AD10" s="317"/>
      <c r="AE10" s="315"/>
      <c r="AF10" s="315"/>
      <c r="AG10" s="315"/>
      <c r="AH10" s="317"/>
      <c r="AI10" s="317"/>
      <c r="AL10" s="317"/>
      <c r="AM10" s="317"/>
      <c r="AN10" s="317"/>
      <c r="AO10" s="317"/>
      <c r="AP10" s="317"/>
      <c r="AQ10" s="317"/>
      <c r="AR10" s="317"/>
      <c r="AU10" s="317"/>
      <c r="AV10" s="317"/>
      <c r="AW10" s="317"/>
      <c r="AX10" s="317"/>
      <c r="AY10" s="317"/>
      <c r="AZ10" s="317"/>
      <c r="BA10" s="317"/>
      <c r="BD10" s="317"/>
      <c r="BE10" s="317"/>
      <c r="BF10" s="317"/>
      <c r="BG10" s="317"/>
      <c r="BH10" s="317"/>
      <c r="BI10" s="317"/>
      <c r="BJ10" s="317"/>
    </row>
    <row r="11" spans="2:62" ht="13.5" customHeight="1">
      <c r="D11" s="458" t="s">
        <v>520</v>
      </c>
      <c r="E11" s="458"/>
      <c r="F11" s="458"/>
      <c r="M11" s="458" t="s">
        <v>520</v>
      </c>
      <c r="N11" s="458"/>
      <c r="O11" s="458"/>
      <c r="T11" s="317"/>
      <c r="U11" s="317"/>
      <c r="V11" s="315"/>
      <c r="W11" s="315"/>
      <c r="X11" s="315"/>
      <c r="Y11" s="317"/>
      <c r="Z11" s="317"/>
      <c r="AL11" s="317"/>
      <c r="AM11" s="317"/>
      <c r="AN11" s="315"/>
      <c r="AO11" s="315"/>
      <c r="AP11" s="315"/>
      <c r="AQ11" s="317"/>
      <c r="AR11" s="317"/>
      <c r="AU11" s="317"/>
      <c r="AV11" s="317"/>
      <c r="AW11" s="315"/>
      <c r="AX11" s="315"/>
      <c r="AY11" s="315"/>
      <c r="AZ11" s="317"/>
      <c r="BA11" s="317"/>
      <c r="BD11" s="317"/>
      <c r="BE11" s="317"/>
      <c r="BF11" s="315"/>
      <c r="BG11" s="315"/>
      <c r="BH11" s="315"/>
      <c r="BI11" s="317"/>
      <c r="BJ11" s="317"/>
    </row>
    <row r="12" spans="2:62" ht="13.5" customHeight="1">
      <c r="D12" s="458"/>
      <c r="E12" s="458"/>
      <c r="F12" s="458"/>
      <c r="M12" s="458"/>
      <c r="N12" s="458"/>
      <c r="O12" s="458"/>
      <c r="T12" s="317"/>
      <c r="U12" s="317"/>
      <c r="V12" s="315"/>
      <c r="W12" s="315"/>
      <c r="X12" s="315"/>
      <c r="Y12" s="317"/>
      <c r="Z12" s="317"/>
      <c r="AL12" s="317"/>
      <c r="AM12" s="317"/>
      <c r="AN12" s="315"/>
      <c r="AO12" s="315"/>
      <c r="AP12" s="315"/>
      <c r="AQ12" s="317"/>
      <c r="AR12" s="317"/>
      <c r="AU12" s="317"/>
      <c r="AV12" s="317"/>
      <c r="AW12" s="315"/>
      <c r="AX12" s="315"/>
      <c r="AY12" s="315"/>
      <c r="AZ12" s="317"/>
      <c r="BA12" s="317"/>
      <c r="BD12" s="317"/>
      <c r="BE12" s="317"/>
      <c r="BF12" s="315"/>
      <c r="BG12" s="315"/>
      <c r="BH12" s="315"/>
      <c r="BI12" s="317"/>
      <c r="BJ12" s="317"/>
    </row>
    <row r="14" spans="2:62" ht="18.75">
      <c r="AD14" s="313"/>
      <c r="AE14" s="314"/>
      <c r="AF14" s="314"/>
      <c r="AG14" s="314"/>
      <c r="AH14" s="314"/>
    </row>
    <row r="15" spans="2:62" ht="18.75">
      <c r="AD15" s="314"/>
      <c r="AE15" s="314"/>
      <c r="AF15" s="314"/>
      <c r="AG15" s="314"/>
      <c r="AH15" s="314"/>
    </row>
    <row r="16" spans="2:62" ht="13.5" customHeight="1">
      <c r="L16" s="460" t="s">
        <v>521</v>
      </c>
      <c r="M16" s="461"/>
      <c r="N16" s="461"/>
      <c r="O16" s="461"/>
      <c r="P16" s="461"/>
      <c r="U16" s="460" t="s">
        <v>527</v>
      </c>
      <c r="V16" s="461"/>
      <c r="W16" s="461"/>
      <c r="X16" s="461"/>
      <c r="Y16" s="461"/>
      <c r="AD16" s="460" t="s">
        <v>529</v>
      </c>
      <c r="AE16" s="461"/>
      <c r="AF16" s="461"/>
      <c r="AG16" s="461"/>
      <c r="AH16" s="461"/>
      <c r="AM16" s="460" t="s">
        <v>528</v>
      </c>
      <c r="AN16" s="461"/>
      <c r="AO16" s="461"/>
      <c r="AP16" s="461"/>
      <c r="AQ16" s="461"/>
      <c r="AV16" s="464" t="s">
        <v>530</v>
      </c>
      <c r="AW16" s="465"/>
      <c r="AX16" s="465"/>
      <c r="AY16" s="465"/>
      <c r="AZ16" s="465"/>
      <c r="BE16" s="464" t="s">
        <v>525</v>
      </c>
      <c r="BF16" s="465"/>
      <c r="BG16" s="465"/>
      <c r="BH16" s="465"/>
      <c r="BI16" s="465"/>
    </row>
    <row r="17" spans="12:61" ht="13.5" customHeight="1">
      <c r="L17" s="461"/>
      <c r="M17" s="461"/>
      <c r="N17" s="461"/>
      <c r="O17" s="461"/>
      <c r="P17" s="461"/>
      <c r="U17" s="461"/>
      <c r="V17" s="461"/>
      <c r="W17" s="461"/>
      <c r="X17" s="461"/>
      <c r="Y17" s="461"/>
      <c r="AD17" s="461"/>
      <c r="AE17" s="461"/>
      <c r="AF17" s="461"/>
      <c r="AG17" s="461"/>
      <c r="AH17" s="461"/>
      <c r="AM17" s="461"/>
      <c r="AN17" s="461"/>
      <c r="AO17" s="461"/>
      <c r="AP17" s="461"/>
      <c r="AQ17" s="461"/>
      <c r="AV17" s="465"/>
      <c r="AW17" s="465"/>
      <c r="AX17" s="465"/>
      <c r="AY17" s="465"/>
      <c r="AZ17" s="465"/>
      <c r="BE17" s="465"/>
      <c r="BF17" s="465"/>
      <c r="BG17" s="465"/>
      <c r="BH17" s="465"/>
      <c r="BI17" s="465"/>
    </row>
    <row r="18" spans="12:61">
      <c r="AD18" s="318"/>
      <c r="AE18" s="318"/>
      <c r="AF18" s="318"/>
      <c r="AG18" s="318"/>
      <c r="AH18" s="318"/>
    </row>
    <row r="19" spans="12:61" ht="13.5" customHeight="1">
      <c r="L19" s="460" t="s">
        <v>522</v>
      </c>
      <c r="M19" s="461"/>
      <c r="N19" s="461"/>
      <c r="O19" s="461"/>
      <c r="P19" s="461"/>
      <c r="U19" s="460"/>
      <c r="V19" s="461"/>
      <c r="W19" s="461"/>
      <c r="X19" s="461"/>
      <c r="Y19" s="461"/>
      <c r="AD19" s="318"/>
      <c r="AE19" s="318"/>
      <c r="AF19" s="318"/>
      <c r="AG19" s="318"/>
      <c r="AH19" s="318"/>
      <c r="AM19" s="460"/>
      <c r="AN19" s="461"/>
      <c r="AO19" s="461"/>
      <c r="AP19" s="461"/>
      <c r="AQ19" s="461"/>
      <c r="AV19" s="313"/>
      <c r="AW19" s="314"/>
      <c r="AX19" s="314"/>
      <c r="AY19" s="314"/>
      <c r="AZ19" s="314"/>
      <c r="BE19" s="319"/>
      <c r="BF19" s="320"/>
      <c r="BG19" s="320"/>
      <c r="BH19" s="320"/>
      <c r="BI19" s="320"/>
    </row>
    <row r="20" spans="12:61" ht="13.5" customHeight="1">
      <c r="L20" s="461"/>
      <c r="M20" s="461"/>
      <c r="N20" s="461"/>
      <c r="O20" s="461"/>
      <c r="P20" s="461"/>
      <c r="U20" s="461"/>
      <c r="V20" s="461"/>
      <c r="W20" s="461"/>
      <c r="X20" s="461"/>
      <c r="Y20" s="461"/>
      <c r="AD20" s="318"/>
      <c r="AE20" s="318"/>
      <c r="AF20" s="318"/>
      <c r="AG20" s="318"/>
      <c r="AH20" s="318"/>
      <c r="AM20" s="461"/>
      <c r="AN20" s="461"/>
      <c r="AO20" s="461"/>
      <c r="AP20" s="461"/>
      <c r="AQ20" s="461"/>
      <c r="AV20" s="314"/>
      <c r="AW20" s="314"/>
      <c r="AX20" s="314"/>
      <c r="AY20" s="314"/>
      <c r="AZ20" s="314"/>
      <c r="BE20" s="320"/>
      <c r="BF20" s="320"/>
      <c r="BG20" s="320"/>
      <c r="BH20" s="320"/>
      <c r="BI20" s="320"/>
    </row>
    <row r="21" spans="12:61" ht="13.5" customHeight="1">
      <c r="AD21" s="318"/>
      <c r="AE21" s="318"/>
      <c r="AF21" s="318"/>
      <c r="AG21" s="318"/>
      <c r="AH21" s="318"/>
    </row>
    <row r="22" spans="12:61" ht="13.5" customHeight="1">
      <c r="L22" s="460" t="s">
        <v>523</v>
      </c>
      <c r="M22" s="461"/>
      <c r="N22" s="461"/>
      <c r="O22" s="461"/>
      <c r="P22" s="461"/>
      <c r="U22" s="460"/>
      <c r="V22" s="461"/>
      <c r="W22" s="461"/>
      <c r="X22" s="461"/>
      <c r="Y22" s="461"/>
      <c r="AD22" s="318"/>
      <c r="AE22" s="318"/>
      <c r="AF22" s="318"/>
      <c r="AG22" s="318"/>
      <c r="AH22" s="318"/>
      <c r="AM22" s="460"/>
      <c r="AN22" s="461"/>
      <c r="AO22" s="461"/>
      <c r="AP22" s="461"/>
      <c r="AQ22" s="461"/>
      <c r="AV22" s="313"/>
      <c r="AW22" s="314"/>
      <c r="AX22" s="314"/>
      <c r="AY22" s="314"/>
      <c r="AZ22" s="314"/>
      <c r="BE22" s="319"/>
      <c r="BF22" s="320"/>
      <c r="BG22" s="320"/>
      <c r="BH22" s="320"/>
      <c r="BI22" s="320"/>
    </row>
    <row r="23" spans="12:61" ht="13.5" customHeight="1">
      <c r="L23" s="461"/>
      <c r="M23" s="461"/>
      <c r="N23" s="461"/>
      <c r="O23" s="461"/>
      <c r="P23" s="461"/>
      <c r="U23" s="461"/>
      <c r="V23" s="461"/>
      <c r="W23" s="461"/>
      <c r="X23" s="461"/>
      <c r="Y23" s="461"/>
      <c r="AD23" s="318"/>
      <c r="AE23" s="318"/>
      <c r="AF23" s="318"/>
      <c r="AG23" s="318"/>
      <c r="AH23" s="318"/>
      <c r="AM23" s="461"/>
      <c r="AN23" s="461"/>
      <c r="AO23" s="461"/>
      <c r="AP23" s="461"/>
      <c r="AQ23" s="461"/>
      <c r="AV23" s="314"/>
      <c r="AW23" s="314"/>
      <c r="AX23" s="314"/>
      <c r="AY23" s="314"/>
      <c r="AZ23" s="314"/>
      <c r="BE23" s="320"/>
      <c r="BF23" s="320"/>
      <c r="BG23" s="320"/>
      <c r="BH23" s="320"/>
      <c r="BI23" s="320"/>
    </row>
    <row r="24" spans="12:61" ht="13.5" customHeight="1">
      <c r="AD24" s="318"/>
      <c r="AE24" s="318"/>
      <c r="AF24" s="318"/>
      <c r="AG24" s="318"/>
      <c r="AH24" s="318"/>
    </row>
    <row r="25" spans="12:61" ht="13.5" customHeight="1">
      <c r="L25" s="460" t="s">
        <v>524</v>
      </c>
      <c r="M25" s="461"/>
      <c r="N25" s="461"/>
      <c r="O25" s="461"/>
      <c r="P25" s="461"/>
      <c r="U25" s="460"/>
      <c r="V25" s="461"/>
      <c r="W25" s="461"/>
      <c r="X25" s="461"/>
      <c r="Y25" s="461"/>
      <c r="AM25" s="460"/>
      <c r="AN25" s="461"/>
      <c r="AO25" s="461"/>
      <c r="AP25" s="461"/>
      <c r="AQ25" s="461"/>
      <c r="AV25" s="313"/>
      <c r="AW25" s="314"/>
      <c r="AX25" s="314"/>
      <c r="AY25" s="314"/>
      <c r="AZ25" s="314"/>
      <c r="BE25" s="319"/>
      <c r="BF25" s="320"/>
      <c r="BG25" s="320"/>
      <c r="BH25" s="320"/>
      <c r="BI25" s="320"/>
    </row>
    <row r="26" spans="12:61" ht="13.5" customHeight="1">
      <c r="L26" s="461"/>
      <c r="M26" s="461"/>
      <c r="N26" s="461"/>
      <c r="O26" s="461"/>
      <c r="P26" s="461"/>
      <c r="U26" s="461"/>
      <c r="V26" s="461"/>
      <c r="W26" s="461"/>
      <c r="X26" s="461"/>
      <c r="Y26" s="461"/>
      <c r="AD26" s="460"/>
      <c r="AE26" s="461"/>
      <c r="AF26" s="461"/>
      <c r="AG26" s="461"/>
      <c r="AH26" s="461"/>
      <c r="AM26" s="461"/>
      <c r="AN26" s="461"/>
      <c r="AO26" s="461"/>
      <c r="AP26" s="461"/>
      <c r="AQ26" s="461"/>
      <c r="AV26" s="314"/>
      <c r="AW26" s="314"/>
      <c r="AX26" s="314"/>
      <c r="AY26" s="314"/>
      <c r="AZ26" s="314"/>
      <c r="BE26" s="320"/>
      <c r="BF26" s="320"/>
      <c r="BG26" s="320"/>
      <c r="BH26" s="320"/>
      <c r="BI26" s="320"/>
    </row>
    <row r="27" spans="12:61">
      <c r="AD27" s="461"/>
      <c r="AE27" s="461"/>
      <c r="AF27" s="461"/>
      <c r="AG27" s="461"/>
      <c r="AH27" s="461"/>
    </row>
    <row r="28" spans="12:61" ht="13.5" customHeight="1">
      <c r="L28" s="460" t="s">
        <v>525</v>
      </c>
      <c r="M28" s="461"/>
      <c r="N28" s="461"/>
      <c r="O28" s="461"/>
      <c r="P28" s="461"/>
      <c r="U28" s="460"/>
      <c r="V28" s="461"/>
      <c r="W28" s="461"/>
      <c r="X28" s="461"/>
      <c r="Y28" s="461"/>
      <c r="AM28" s="460"/>
      <c r="AN28" s="461"/>
      <c r="AO28" s="461"/>
      <c r="AP28" s="461"/>
      <c r="AQ28" s="461"/>
      <c r="AV28" s="313"/>
      <c r="AW28" s="314"/>
      <c r="AX28" s="314"/>
      <c r="AY28" s="314"/>
      <c r="AZ28" s="314"/>
      <c r="BE28" s="319"/>
      <c r="BF28" s="320"/>
      <c r="BG28" s="320"/>
      <c r="BH28" s="320"/>
      <c r="BI28" s="320"/>
    </row>
    <row r="29" spans="12:61" ht="13.5" customHeight="1">
      <c r="L29" s="461"/>
      <c r="M29" s="461"/>
      <c r="N29" s="461"/>
      <c r="O29" s="461"/>
      <c r="P29" s="461"/>
      <c r="U29" s="461"/>
      <c r="V29" s="461"/>
      <c r="W29" s="461"/>
      <c r="X29" s="461"/>
      <c r="Y29" s="461"/>
      <c r="AM29" s="461"/>
      <c r="AN29" s="461"/>
      <c r="AO29" s="461"/>
      <c r="AP29" s="461"/>
      <c r="AQ29" s="461"/>
      <c r="AV29" s="314"/>
      <c r="AW29" s="314"/>
      <c r="AX29" s="314"/>
      <c r="AY29" s="314"/>
      <c r="AZ29" s="314"/>
      <c r="BE29" s="320"/>
      <c r="BF29" s="320"/>
      <c r="BG29" s="320"/>
      <c r="BH29" s="320"/>
      <c r="BI29" s="320"/>
    </row>
    <row r="56" spans="2:8">
      <c r="C56" s="462" t="s">
        <v>526</v>
      </c>
      <c r="D56" s="463"/>
      <c r="E56" s="463"/>
      <c r="F56" s="463"/>
      <c r="G56" s="463"/>
    </row>
    <row r="57" spans="2:8">
      <c r="C57" s="463"/>
      <c r="D57" s="463"/>
      <c r="E57" s="463"/>
      <c r="F57" s="463"/>
      <c r="G57" s="463"/>
    </row>
    <row r="63" spans="2:8" ht="18.75">
      <c r="B63" s="315"/>
      <c r="C63" s="316"/>
      <c r="D63" s="316"/>
      <c r="E63" s="316"/>
      <c r="F63" s="316"/>
      <c r="G63" s="316"/>
      <c r="H63" s="316"/>
    </row>
    <row r="64" spans="2:8" ht="18.75">
      <c r="B64" s="316"/>
      <c r="C64" s="316"/>
      <c r="D64" s="316"/>
      <c r="E64" s="316"/>
      <c r="F64" s="316"/>
      <c r="G64" s="316"/>
      <c r="H64" s="316"/>
    </row>
    <row r="65" spans="2:8">
      <c r="B65" s="317"/>
      <c r="C65" s="317"/>
      <c r="D65" s="317"/>
      <c r="E65" s="317"/>
      <c r="F65" s="317"/>
      <c r="G65" s="317"/>
      <c r="H65" s="317"/>
    </row>
    <row r="66" spans="2:8">
      <c r="B66" s="317"/>
      <c r="C66" s="317"/>
      <c r="D66" s="317"/>
      <c r="E66" s="317"/>
      <c r="F66" s="317"/>
      <c r="G66" s="317"/>
      <c r="H66" s="317"/>
    </row>
    <row r="67" spans="2:8" ht="18.75">
      <c r="B67" s="317"/>
      <c r="C67" s="317"/>
      <c r="D67" s="315"/>
      <c r="E67" s="315"/>
      <c r="F67" s="315"/>
      <c r="G67" s="317"/>
      <c r="H67" s="317"/>
    </row>
    <row r="68" spans="2:8" ht="18.75">
      <c r="B68" s="317"/>
      <c r="C68" s="317"/>
      <c r="D68" s="315"/>
      <c r="E68" s="315"/>
      <c r="F68" s="315"/>
      <c r="G68" s="317"/>
      <c r="H68" s="317"/>
    </row>
    <row r="72" spans="2:8">
      <c r="C72" s="460"/>
      <c r="D72" s="461"/>
      <c r="E72" s="461"/>
      <c r="F72" s="461"/>
      <c r="G72" s="461"/>
    </row>
    <row r="73" spans="2:8">
      <c r="C73" s="461"/>
      <c r="D73" s="461"/>
      <c r="E73" s="461"/>
      <c r="F73" s="461"/>
      <c r="G73" s="461"/>
    </row>
    <row r="75" spans="2:8">
      <c r="C75" s="460"/>
      <c r="D75" s="461"/>
      <c r="E75" s="461"/>
      <c r="F75" s="461"/>
      <c r="G75" s="461"/>
    </row>
    <row r="76" spans="2:8">
      <c r="C76" s="461"/>
      <c r="D76" s="461"/>
      <c r="E76" s="461"/>
      <c r="F76" s="461"/>
      <c r="G76" s="461"/>
    </row>
    <row r="78" spans="2:8">
      <c r="C78" s="460"/>
      <c r="D78" s="461"/>
      <c r="E78" s="461"/>
      <c r="F78" s="461"/>
      <c r="G78" s="461"/>
    </row>
    <row r="79" spans="2:8">
      <c r="C79" s="461"/>
      <c r="D79" s="461"/>
      <c r="E79" s="461"/>
      <c r="F79" s="461"/>
      <c r="G79" s="461"/>
    </row>
    <row r="81" spans="3:7">
      <c r="C81" s="460"/>
      <c r="D81" s="461"/>
      <c r="E81" s="461"/>
      <c r="F81" s="461"/>
      <c r="G81" s="461"/>
    </row>
    <row r="82" spans="3:7">
      <c r="C82" s="461"/>
      <c r="D82" s="461"/>
      <c r="E82" s="461"/>
      <c r="F82" s="461"/>
      <c r="G82" s="461"/>
    </row>
    <row r="84" spans="3:7">
      <c r="C84" s="460"/>
      <c r="D84" s="461"/>
      <c r="E84" s="461"/>
      <c r="F84" s="461"/>
      <c r="G84" s="461"/>
    </row>
    <row r="85" spans="3:7">
      <c r="C85" s="461"/>
      <c r="D85" s="461"/>
      <c r="E85" s="461"/>
      <c r="F85" s="461"/>
      <c r="G85" s="461"/>
    </row>
  </sheetData>
  <mergeCells count="29">
    <mergeCell ref="AV16:AZ17"/>
    <mergeCell ref="BE16:BI17"/>
    <mergeCell ref="C72:G73"/>
    <mergeCell ref="C75:G76"/>
    <mergeCell ref="C78:G79"/>
    <mergeCell ref="C81:G82"/>
    <mergeCell ref="C84:G85"/>
    <mergeCell ref="AD16:AH17"/>
    <mergeCell ref="AM28:AQ29"/>
    <mergeCell ref="AD26:AH27"/>
    <mergeCell ref="AM16:AQ17"/>
    <mergeCell ref="AM19:AQ20"/>
    <mergeCell ref="AM22:AQ23"/>
    <mergeCell ref="AM25:AQ26"/>
    <mergeCell ref="L22:P23"/>
    <mergeCell ref="L25:P26"/>
    <mergeCell ref="L28:P29"/>
    <mergeCell ref="C56:G57"/>
    <mergeCell ref="U16:Y17"/>
    <mergeCell ref="U19:Y20"/>
    <mergeCell ref="U22:Y23"/>
    <mergeCell ref="L19:P20"/>
    <mergeCell ref="U25:Y26"/>
    <mergeCell ref="U28:Y29"/>
    <mergeCell ref="B8:H9"/>
    <mergeCell ref="D11:F12"/>
    <mergeCell ref="K7:Q8"/>
    <mergeCell ref="M11:O12"/>
    <mergeCell ref="L16:P17"/>
  </mergeCells>
  <phoneticPr fontId="3"/>
  <pageMargins left="0.7" right="0.7" top="0.75" bottom="0.75" header="0.3" footer="0.3"/>
  <pageSetup paperSize="9" scale="97" orientation="portrait" r:id="rId1"/>
  <rowBreaks count="1" manualBreakCount="1">
    <brk id="58" max="53" man="1"/>
  </rowBreaks>
  <colBreaks count="5" manualBreakCount="5">
    <brk id="9" max="1048575" man="1"/>
    <brk id="18" max="1048575" man="1"/>
    <brk id="27" max="1048575" man="1"/>
    <brk id="36" max="1048575" man="1"/>
    <brk id="4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衛生設備機器集計</vt:lpstr>
      <vt:lpstr>衛生設備集計表</vt:lpstr>
      <vt:lpstr>衛生設備調書</vt:lpstr>
      <vt:lpstr>排水土工事</vt:lpstr>
      <vt:lpstr>空調機器集計</vt:lpstr>
      <vt:lpstr>空調設備集計表</vt:lpstr>
      <vt:lpstr>空調設備調書</vt:lpstr>
      <vt:lpstr>表紙</vt:lpstr>
      <vt:lpstr>衛生設備機器集計!Print_Area</vt:lpstr>
      <vt:lpstr>衛生設備集計表!Print_Area</vt:lpstr>
      <vt:lpstr>衛生設備調書!Print_Area</vt:lpstr>
      <vt:lpstr>空調機器集計!Print_Area</vt:lpstr>
      <vt:lpstr>空調設備集計表!Print_Area</vt:lpstr>
      <vt:lpstr>空調設備調書!Print_Area</vt:lpstr>
      <vt:lpstr>排水土工事!Print_Area</vt:lpstr>
      <vt:lpstr>表紙!Print_Area</vt:lpstr>
      <vt:lpstr>衛生設備機器集計!Print_Titles</vt:lpstr>
      <vt:lpstr>衛生設備集計表!Print_Titles</vt:lpstr>
      <vt:lpstr>衛生設備調書!Print_Titles</vt:lpstr>
      <vt:lpstr>空調機器集計!Print_Titles</vt:lpstr>
      <vt:lpstr>空調設備集計表!Print_Titles</vt:lpstr>
      <vt:lpstr>空調設備調書!Print_Titles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ninag</dc:creator>
  <cp:lastModifiedBy>takayuki matsuda</cp:lastModifiedBy>
  <cp:lastPrinted>2021-11-08T04:36:18Z</cp:lastPrinted>
  <dcterms:created xsi:type="dcterms:W3CDTF">2021-10-20T01:32:57Z</dcterms:created>
  <dcterms:modified xsi:type="dcterms:W3CDTF">2021-11-08T04:37:13Z</dcterms:modified>
</cp:coreProperties>
</file>