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8016"/>
  <workbookPr/>
  <mc:AlternateContent xmlns:mc="http://schemas.openxmlformats.org/markup-compatibility/2006">
    <mc:Choice Requires="x15">
      <x15ac:absPath xmlns:x15ac="http://schemas.microsoft.com/office/spreadsheetml/2010/11/ac" url="/Users/minakoimac/Desktop/R3/湯沢町子育て支援/A支援ｾﾝﾀｰ建築意匠/01A建築意匠図/"/>
    </mc:Choice>
  </mc:AlternateContent>
  <bookViews>
    <workbookView xWindow="0" yWindow="460" windowWidth="38400" windowHeight="21060"/>
  </bookViews>
  <sheets>
    <sheet name="雨水流量" sheetId="9" r:id="rId1"/>
    <sheet name="消雪" sheetId="7" r:id="rId2"/>
    <sheet name="施工数量計算" sheetId="6" r:id="rId3"/>
  </sheets>
  <calcPr calcId="191029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3" i="9" l="1"/>
  <c r="K31" i="9"/>
  <c r="K30" i="9"/>
  <c r="K29" i="9"/>
  <c r="K23" i="9"/>
  <c r="K22" i="9"/>
  <c r="G13" i="9"/>
  <c r="G15" i="9"/>
  <c r="F13" i="9"/>
  <c r="F15" i="9"/>
  <c r="E13" i="9"/>
  <c r="E15" i="9"/>
  <c r="E32" i="6"/>
  <c r="F32" i="6"/>
  <c r="E28" i="6"/>
  <c r="F28" i="6"/>
  <c r="E24" i="6"/>
  <c r="F24" i="6"/>
  <c r="E20" i="6"/>
  <c r="F20" i="6"/>
  <c r="E16" i="6"/>
  <c r="F16" i="6"/>
  <c r="E12" i="6"/>
  <c r="F12" i="6"/>
  <c r="E8" i="6"/>
  <c r="F8" i="6"/>
  <c r="F14" i="9"/>
  <c r="F16" i="9"/>
  <c r="G14" i="9"/>
  <c r="G16" i="9"/>
  <c r="E14" i="9"/>
  <c r="E16" i="9"/>
  <c r="F41" i="6"/>
  <c r="M29" i="9"/>
  <c r="M31" i="9"/>
  <c r="M30" i="9"/>
</calcChain>
</file>

<file path=xl/sharedStrings.xml><?xml version="1.0" encoding="utf-8"?>
<sst xmlns="http://schemas.openxmlformats.org/spreadsheetml/2006/main" count="183" uniqueCount="164">
  <si>
    <t>施設名称</t>
    <rPh sb="0" eb="2">
      <t>シセツ</t>
    </rPh>
    <rPh sb="2" eb="4">
      <t>メイショウ</t>
    </rPh>
    <phoneticPr fontId="1"/>
  </si>
  <si>
    <t>Ｒ</t>
    <phoneticPr fontId="1"/>
  </si>
  <si>
    <t>ｎ</t>
    <phoneticPr fontId="1"/>
  </si>
  <si>
    <t>1/ｎ</t>
    <phoneticPr fontId="1"/>
  </si>
  <si>
    <r>
      <t>ｉ</t>
    </r>
    <r>
      <rPr>
        <vertAlign val="superscript"/>
        <sz val="11"/>
        <color theme="1"/>
        <rFont val="游ゴシック"/>
        <family val="3"/>
        <charset val="128"/>
        <scheme val="minor"/>
      </rPr>
      <t>1/2</t>
    </r>
    <phoneticPr fontId="1"/>
  </si>
  <si>
    <r>
      <t>R</t>
    </r>
    <r>
      <rPr>
        <vertAlign val="superscript"/>
        <sz val="11"/>
        <color theme="1"/>
        <rFont val="游ゴシック"/>
        <family val="3"/>
        <charset val="128"/>
        <scheme val="minor"/>
      </rPr>
      <t>2/3</t>
    </r>
    <phoneticPr fontId="1"/>
  </si>
  <si>
    <r>
      <t>Ａ(m</t>
    </r>
    <r>
      <rPr>
        <vertAlign val="superscript"/>
        <sz val="11"/>
        <color theme="1"/>
        <rFont val="游ゴシック"/>
        <family val="3"/>
        <charset val="128"/>
        <scheme val="minor"/>
      </rPr>
      <t>2</t>
    </r>
    <r>
      <rPr>
        <sz val="11"/>
        <color theme="1"/>
        <rFont val="游ゴシック"/>
        <family val="2"/>
        <charset val="128"/>
        <scheme val="minor"/>
      </rPr>
      <t>)</t>
    </r>
    <phoneticPr fontId="1"/>
  </si>
  <si>
    <t>ｉ(%)</t>
    <phoneticPr fontId="1"/>
  </si>
  <si>
    <r>
      <t xml:space="preserve"> ・Ｒ＝径深　・ｎ＝粗度係数　・ｉ＝通水勾配(%)　・Ａ＝通水断面積(m</t>
    </r>
    <r>
      <rPr>
        <vertAlign val="superscript"/>
        <sz val="11"/>
        <color theme="1"/>
        <rFont val="游ゴシック"/>
        <family val="3"/>
        <charset val="128"/>
        <scheme val="minor"/>
      </rPr>
      <t>2</t>
    </r>
    <r>
      <rPr>
        <sz val="11"/>
        <color theme="1"/>
        <rFont val="游ゴシック"/>
        <family val="2"/>
        <charset val="128"/>
        <scheme val="minor"/>
      </rPr>
      <t>)</t>
    </r>
    <rPh sb="4" eb="6">
      <t>ケイシン</t>
    </rPh>
    <rPh sb="10" eb="14">
      <t>ソドケイスウ</t>
    </rPh>
    <rPh sb="18" eb="20">
      <t>ツウスイ</t>
    </rPh>
    <rPh sb="20" eb="22">
      <t>コウバイ</t>
    </rPh>
    <rPh sb="29" eb="31">
      <t>ツウスイ</t>
    </rPh>
    <rPh sb="31" eb="34">
      <t>ダンメンセキ</t>
    </rPh>
    <phoneticPr fontId="1"/>
  </si>
  <si>
    <t xml:space="preserve"> BF－400</t>
    <phoneticPr fontId="1"/>
  </si>
  <si>
    <t xml:space="preserve"> FS－300</t>
    <phoneticPr fontId="1"/>
  </si>
  <si>
    <t>備　考</t>
    <rPh sb="0" eb="1">
      <t>ビ</t>
    </rPh>
    <rPh sb="2" eb="3">
      <t>コウ</t>
    </rPh>
    <phoneticPr fontId="1"/>
  </si>
  <si>
    <t xml:space="preserve"> アプローチ横断水路</t>
    <rPh sb="6" eb="8">
      <t>オウダン</t>
    </rPh>
    <rPh sb="8" eb="10">
      <t>スイロ</t>
    </rPh>
    <phoneticPr fontId="1"/>
  </si>
  <si>
    <t xml:space="preserve"> 駐車場北側の水路</t>
    <rPh sb="1" eb="4">
      <t>チュウシャジョウ</t>
    </rPh>
    <rPh sb="4" eb="5">
      <t>キタ</t>
    </rPh>
    <rPh sb="5" eb="6">
      <t>ガワ</t>
    </rPh>
    <rPh sb="7" eb="9">
      <t>スイロ</t>
    </rPh>
    <phoneticPr fontId="1"/>
  </si>
  <si>
    <t>①</t>
    <phoneticPr fontId="1"/>
  </si>
  <si>
    <t>②</t>
    <phoneticPr fontId="1"/>
  </si>
  <si>
    <t>(Ａ)</t>
    <phoneticPr fontId="1"/>
  </si>
  <si>
    <t>記号</t>
    <rPh sb="0" eb="2">
      <t>キゴウ</t>
    </rPh>
    <phoneticPr fontId="1"/>
  </si>
  <si>
    <t>(Ｂ)</t>
    <phoneticPr fontId="1"/>
  </si>
  <si>
    <t>③</t>
    <phoneticPr fontId="1"/>
  </si>
  <si>
    <t>④</t>
    <phoneticPr fontId="1"/>
  </si>
  <si>
    <t xml:space="preserve"> コンクリート構造物</t>
    <rPh sb="7" eb="10">
      <t>コウゾウブツ</t>
    </rPh>
    <phoneticPr fontId="1"/>
  </si>
  <si>
    <t xml:space="preserve"> 排水施設</t>
    <rPh sb="1" eb="3">
      <t>ハイスイ</t>
    </rPh>
    <rPh sb="3" eb="5">
      <t>シセツ</t>
    </rPh>
    <phoneticPr fontId="1"/>
  </si>
  <si>
    <t xml:space="preserve"> アスファルト舗装</t>
    <rPh sb="7" eb="9">
      <t>ホソウ</t>
    </rPh>
    <phoneticPr fontId="1"/>
  </si>
  <si>
    <t>地層仕上げ状況</t>
    <rPh sb="0" eb="2">
      <t>チソウ</t>
    </rPh>
    <rPh sb="2" eb="4">
      <t>シア</t>
    </rPh>
    <rPh sb="5" eb="7">
      <t>ジョウキョウ</t>
    </rPh>
    <phoneticPr fontId="1"/>
  </si>
  <si>
    <r>
      <t>合計面積(m</t>
    </r>
    <r>
      <rPr>
        <vertAlign val="superscript"/>
        <sz val="11"/>
        <color theme="1"/>
        <rFont val="游ゴシック"/>
        <family val="3"/>
        <charset val="128"/>
        <scheme val="minor"/>
      </rPr>
      <t>2</t>
    </r>
    <r>
      <rPr>
        <sz val="11"/>
        <color theme="1"/>
        <rFont val="游ゴシック"/>
        <family val="2"/>
        <charset val="128"/>
        <scheme val="minor"/>
      </rPr>
      <t>)</t>
    </r>
    <rPh sb="0" eb="2">
      <t>ゴウケイ</t>
    </rPh>
    <rPh sb="2" eb="4">
      <t>メンセキ</t>
    </rPh>
    <phoneticPr fontId="1"/>
  </si>
  <si>
    <t>流出係数</t>
    <rPh sb="0" eb="2">
      <t>リュウシュツ</t>
    </rPh>
    <rPh sb="2" eb="4">
      <t>ケイスウ</t>
    </rPh>
    <phoneticPr fontId="1"/>
  </si>
  <si>
    <r>
      <t>水路流量計算 (Q1＝R</t>
    </r>
    <r>
      <rPr>
        <vertAlign val="superscript"/>
        <sz val="11"/>
        <color theme="1"/>
        <rFont val="游ゴシック"/>
        <family val="3"/>
        <charset val="128"/>
        <scheme val="minor"/>
      </rPr>
      <t>2/3</t>
    </r>
    <r>
      <rPr>
        <sz val="11"/>
        <color theme="1"/>
        <rFont val="游ゴシック"/>
        <family val="2"/>
        <charset val="128"/>
        <scheme val="minor"/>
      </rPr>
      <t>×1/ｎ×ｉ</t>
    </r>
    <r>
      <rPr>
        <vertAlign val="superscript"/>
        <sz val="11"/>
        <color theme="1"/>
        <rFont val="游ゴシック"/>
        <family val="3"/>
        <charset val="128"/>
        <scheme val="minor"/>
      </rPr>
      <t>1/2</t>
    </r>
    <r>
      <rPr>
        <sz val="11"/>
        <color theme="1"/>
        <rFont val="游ゴシック"/>
        <family val="2"/>
        <charset val="128"/>
        <scheme val="minor"/>
      </rPr>
      <t>×Ａ)</t>
    </r>
    <rPh sb="0" eb="2">
      <t>スイロ</t>
    </rPh>
    <rPh sb="2" eb="4">
      <t>リュウリョウ</t>
    </rPh>
    <rPh sb="4" eb="6">
      <t>ケイサン</t>
    </rPh>
    <phoneticPr fontId="1"/>
  </si>
  <si>
    <r>
      <t>水路流量計算 (Q2＝R</t>
    </r>
    <r>
      <rPr>
        <vertAlign val="superscript"/>
        <sz val="11"/>
        <color theme="1"/>
        <rFont val="游ゴシック"/>
        <family val="3"/>
        <charset val="128"/>
        <scheme val="minor"/>
      </rPr>
      <t>2/3</t>
    </r>
    <r>
      <rPr>
        <sz val="11"/>
        <color theme="1"/>
        <rFont val="游ゴシック"/>
        <family val="2"/>
        <charset val="128"/>
        <scheme val="minor"/>
      </rPr>
      <t>×1/ｎ×ｉ</t>
    </r>
    <r>
      <rPr>
        <vertAlign val="superscript"/>
        <sz val="11"/>
        <color theme="1"/>
        <rFont val="游ゴシック"/>
        <family val="3"/>
        <charset val="128"/>
        <scheme val="minor"/>
      </rPr>
      <t>1/2</t>
    </r>
    <r>
      <rPr>
        <sz val="11"/>
        <color theme="1"/>
        <rFont val="游ゴシック"/>
        <family val="2"/>
        <charset val="128"/>
        <scheme val="minor"/>
      </rPr>
      <t>×Ａ)</t>
    </r>
    <rPh sb="0" eb="2">
      <t>スイロ</t>
    </rPh>
    <rPh sb="2" eb="4">
      <t>リュウリョウ</t>
    </rPh>
    <rPh sb="4" eb="6">
      <t>ケイサン</t>
    </rPh>
    <phoneticPr fontId="1"/>
  </si>
  <si>
    <r>
      <t>Ｑ1</t>
    </r>
    <r>
      <rPr>
        <sz val="9"/>
        <color theme="1"/>
        <rFont val="游ゴシック"/>
        <family val="3"/>
        <charset val="128"/>
        <scheme val="minor"/>
      </rPr>
      <t>(m</t>
    </r>
    <r>
      <rPr>
        <vertAlign val="superscript"/>
        <sz val="9"/>
        <color theme="1"/>
        <rFont val="游ゴシック"/>
        <family val="3"/>
        <charset val="128"/>
        <scheme val="minor"/>
      </rPr>
      <t>3</t>
    </r>
    <r>
      <rPr>
        <sz val="9"/>
        <color theme="1"/>
        <rFont val="游ゴシック"/>
        <family val="3"/>
        <charset val="128"/>
        <scheme val="minor"/>
      </rPr>
      <t>/S)</t>
    </r>
    <phoneticPr fontId="1"/>
  </si>
  <si>
    <r>
      <t>Ｑ2</t>
    </r>
    <r>
      <rPr>
        <sz val="9"/>
        <color theme="1"/>
        <rFont val="游ゴシック"/>
        <family val="3"/>
        <charset val="128"/>
        <scheme val="minor"/>
      </rPr>
      <t>(m</t>
    </r>
    <r>
      <rPr>
        <vertAlign val="superscript"/>
        <sz val="9"/>
        <color theme="1"/>
        <rFont val="游ゴシック"/>
        <family val="3"/>
        <charset val="128"/>
        <scheme val="minor"/>
      </rPr>
      <t>3</t>
    </r>
    <r>
      <rPr>
        <sz val="9"/>
        <color theme="1"/>
        <rFont val="游ゴシック"/>
        <family val="3"/>
        <charset val="128"/>
        <scheme val="minor"/>
      </rPr>
      <t>/S)</t>
    </r>
    <phoneticPr fontId="1"/>
  </si>
  <si>
    <t>(1) 雨水流出量計算</t>
    <rPh sb="4" eb="6">
      <t>ウスイ</t>
    </rPh>
    <rPh sb="6" eb="8">
      <t>リュウシュツ</t>
    </rPh>
    <rPh sb="8" eb="9">
      <t>リョウ</t>
    </rPh>
    <rPh sb="9" eb="11">
      <t>ケイサン</t>
    </rPh>
    <phoneticPr fontId="1"/>
  </si>
  <si>
    <t>図中の集水区域記号</t>
    <rPh sb="0" eb="2">
      <t>ズチュウ</t>
    </rPh>
    <rPh sb="3" eb="7">
      <t>シュウスイクイキ</t>
    </rPh>
    <rPh sb="7" eb="9">
      <t>キゴウ</t>
    </rPh>
    <phoneticPr fontId="1"/>
  </si>
  <si>
    <t>（イ）</t>
    <phoneticPr fontId="1"/>
  </si>
  <si>
    <t>（ロ）</t>
    <phoneticPr fontId="1"/>
  </si>
  <si>
    <t>（ハ）</t>
    <phoneticPr fontId="1"/>
  </si>
  <si>
    <t>　平均流出係数</t>
    <rPh sb="1" eb="3">
      <t>ヘイキン</t>
    </rPh>
    <rPh sb="3" eb="5">
      <t>リュウシュツ</t>
    </rPh>
    <rPh sb="5" eb="7">
      <t>ケイスウ</t>
    </rPh>
    <phoneticPr fontId="1"/>
  </si>
  <si>
    <r>
      <t>　雨水流出量(Q)……m</t>
    </r>
    <r>
      <rPr>
        <vertAlign val="superscript"/>
        <sz val="11"/>
        <color theme="1"/>
        <rFont val="游ゴシック"/>
        <family val="3"/>
        <charset val="128"/>
        <scheme val="minor"/>
      </rPr>
      <t>3</t>
    </r>
    <r>
      <rPr>
        <sz val="11"/>
        <color theme="1"/>
        <rFont val="游ゴシック"/>
        <family val="2"/>
        <charset val="128"/>
        <scheme val="minor"/>
      </rPr>
      <t>/s</t>
    </r>
    <rPh sb="1" eb="3">
      <t>ウスイ</t>
    </rPh>
    <rPh sb="3" eb="6">
      <t>リュウシュツリョウ</t>
    </rPh>
    <phoneticPr fontId="1"/>
  </si>
  <si>
    <t xml:space="preserve"> 　・ 雨水流出量(Q)計算式  </t>
    <rPh sb="4" eb="6">
      <t>ウスイ</t>
    </rPh>
    <rPh sb="6" eb="9">
      <t>リュウシュツリョウ</t>
    </rPh>
    <rPh sb="12" eb="15">
      <t>ケイサンシキ</t>
    </rPh>
    <phoneticPr fontId="1"/>
  </si>
  <si>
    <r>
      <t>　　　 1/360×ｒ×Ｉ</t>
    </r>
    <r>
      <rPr>
        <vertAlign val="superscript"/>
        <sz val="11"/>
        <color theme="1"/>
        <rFont val="游ゴシック"/>
        <family val="3"/>
        <charset val="128"/>
        <scheme val="minor"/>
      </rPr>
      <t>1/5</t>
    </r>
    <r>
      <rPr>
        <sz val="11"/>
        <color theme="1"/>
        <rFont val="游ゴシック"/>
        <family val="2"/>
        <charset val="128"/>
        <scheme val="minor"/>
      </rPr>
      <t>×Ａ　(m</t>
    </r>
    <r>
      <rPr>
        <vertAlign val="superscript"/>
        <sz val="11"/>
        <color theme="1"/>
        <rFont val="游ゴシック"/>
        <family val="3"/>
        <charset val="128"/>
        <scheme val="minor"/>
      </rPr>
      <t>3</t>
    </r>
    <r>
      <rPr>
        <sz val="11"/>
        <color theme="1"/>
        <rFont val="游ゴシック"/>
        <family val="2"/>
        <charset val="128"/>
        <scheme val="minor"/>
      </rPr>
      <t>/sec)</t>
    </r>
    <phoneticPr fontId="1"/>
  </si>
  <si>
    <t>　　　　ｒ ＝平均流出係数</t>
    <rPh sb="7" eb="9">
      <t>ヘイキン</t>
    </rPh>
    <rPh sb="9" eb="13">
      <t>リュウシュツケイスウ</t>
    </rPh>
    <phoneticPr fontId="1"/>
  </si>
  <si>
    <r>
      <t>　　　　I</t>
    </r>
    <r>
      <rPr>
        <vertAlign val="superscript"/>
        <sz val="11"/>
        <color theme="1"/>
        <rFont val="游ゴシック"/>
        <family val="3"/>
        <charset val="128"/>
        <scheme val="minor"/>
      </rPr>
      <t>1/5</t>
    </r>
    <r>
      <rPr>
        <sz val="11"/>
        <color theme="1"/>
        <rFont val="游ゴシック"/>
        <family val="2"/>
        <charset val="128"/>
        <scheme val="minor"/>
      </rPr>
      <t>＝5年確率降雨強度(84.1mm/hr)</t>
    </r>
    <rPh sb="10" eb="11">
      <t>ネン</t>
    </rPh>
    <rPh sb="11" eb="13">
      <t>カクリツ</t>
    </rPh>
    <rPh sb="13" eb="15">
      <t>コウウ</t>
    </rPh>
    <rPh sb="15" eb="17">
      <t>キョウド</t>
    </rPh>
    <phoneticPr fontId="1"/>
  </si>
  <si>
    <t>　　　　   A＝流域面積(ha)</t>
    <rPh sb="9" eb="11">
      <t>リュウイキ</t>
    </rPh>
    <rPh sb="11" eb="13">
      <t>メンセキ</t>
    </rPh>
    <phoneticPr fontId="1"/>
  </si>
  <si>
    <t>(2) 現況施設流量計算</t>
    <rPh sb="4" eb="6">
      <t>ゲンキョウ</t>
    </rPh>
    <rPh sb="6" eb="8">
      <t>シセツ</t>
    </rPh>
    <rPh sb="8" eb="10">
      <t>リュウリョウ</t>
    </rPh>
    <rPh sb="10" eb="12">
      <t>ケイサン</t>
    </rPh>
    <phoneticPr fontId="1"/>
  </si>
  <si>
    <t>(3) 設置施設流量計算</t>
    <rPh sb="4" eb="6">
      <t>セッチ</t>
    </rPh>
    <rPh sb="6" eb="8">
      <t>シセツ</t>
    </rPh>
    <rPh sb="8" eb="10">
      <t>リュウリョウ</t>
    </rPh>
    <rPh sb="10" eb="12">
      <t>ケイサン</t>
    </rPh>
    <phoneticPr fontId="1"/>
  </si>
  <si>
    <t xml:space="preserve"> VU-400</t>
    <phoneticPr fontId="1"/>
  </si>
  <si>
    <t>・ ⑤VU-400(円形断面の推理特性)……流量最大の断面に於いて</t>
    <rPh sb="10" eb="12">
      <t>エンケイ</t>
    </rPh>
    <rPh sb="12" eb="14">
      <t>ダンメン</t>
    </rPh>
    <rPh sb="15" eb="17">
      <t>スイリ</t>
    </rPh>
    <rPh sb="17" eb="19">
      <t>トクセイ</t>
    </rPh>
    <rPh sb="22" eb="24">
      <t>リュウリョウ</t>
    </rPh>
    <rPh sb="24" eb="26">
      <t>サイダイ</t>
    </rPh>
    <rPh sb="27" eb="29">
      <t>ダンメン</t>
    </rPh>
    <rPh sb="30" eb="31">
      <t>オ</t>
    </rPh>
    <phoneticPr fontId="1"/>
  </si>
  <si>
    <r>
      <t>　　R＝0.222D　　　A＝0.7642D</t>
    </r>
    <r>
      <rPr>
        <vertAlign val="superscript"/>
        <sz val="11"/>
        <color theme="1"/>
        <rFont val="游ゴシック"/>
        <family val="3"/>
        <charset val="128"/>
        <scheme val="minor"/>
      </rPr>
      <t>2</t>
    </r>
    <phoneticPr fontId="1"/>
  </si>
  <si>
    <t>測　点</t>
    <rPh sb="0" eb="1">
      <t>ソク</t>
    </rPh>
    <rPh sb="2" eb="3">
      <t>テン</t>
    </rPh>
    <phoneticPr fontId="1"/>
  </si>
  <si>
    <t>単距離</t>
    <rPh sb="0" eb="1">
      <t>タン</t>
    </rPh>
    <rPh sb="1" eb="3">
      <t>キョリ</t>
    </rPh>
    <phoneticPr fontId="1"/>
  </si>
  <si>
    <t>断面積</t>
    <rPh sb="0" eb="3">
      <t>ダンメンセキ</t>
    </rPh>
    <phoneticPr fontId="1"/>
  </si>
  <si>
    <t>平均断面積</t>
    <rPh sb="0" eb="2">
      <t>ヘイキン</t>
    </rPh>
    <rPh sb="2" eb="5">
      <t>ダンメンセキ</t>
    </rPh>
    <phoneticPr fontId="1"/>
  </si>
  <si>
    <t>立　積</t>
    <rPh sb="0" eb="1">
      <t>タ</t>
    </rPh>
    <rPh sb="2" eb="3">
      <t>セキ</t>
    </rPh>
    <phoneticPr fontId="1"/>
  </si>
  <si>
    <t>計</t>
    <rPh sb="0" eb="1">
      <t>ケイ</t>
    </rPh>
    <phoneticPr fontId="1"/>
  </si>
  <si>
    <t xml:space="preserve"> NO.5+5.0</t>
    <phoneticPr fontId="1"/>
  </si>
  <si>
    <t xml:space="preserve"> NO.1-7.0</t>
    <phoneticPr fontId="1"/>
  </si>
  <si>
    <t xml:space="preserve"> NO.1</t>
    <phoneticPr fontId="1"/>
  </si>
  <si>
    <t xml:space="preserve"> NO.2</t>
    <phoneticPr fontId="1"/>
  </si>
  <si>
    <t xml:space="preserve"> NO.3</t>
    <phoneticPr fontId="1"/>
  </si>
  <si>
    <t xml:space="preserve"> NO.4</t>
    <phoneticPr fontId="1"/>
  </si>
  <si>
    <t xml:space="preserve"> NO.5</t>
    <phoneticPr fontId="1"/>
  </si>
  <si>
    <t xml:space="preserve"> NO.5+9.5</t>
    <phoneticPr fontId="1"/>
  </si>
  <si>
    <t>(1)=(0.22+1.38)/2×16.13=12.904</t>
    <phoneticPr fontId="1"/>
  </si>
  <si>
    <t>(1)=(0.13+0.75)/2×16.13=8.146</t>
    <phoneticPr fontId="1"/>
  </si>
  <si>
    <t>②＝</t>
    <phoneticPr fontId="1"/>
  </si>
  <si>
    <t>①＝</t>
    <phoneticPr fontId="1"/>
  </si>
  <si>
    <t>③＝</t>
    <phoneticPr fontId="1"/>
  </si>
  <si>
    <r>
      <t>(2)=(0.22+1.38)/2×  2.31=  1.848　　　計 14.80 m</t>
    </r>
    <r>
      <rPr>
        <vertAlign val="superscript"/>
        <sz val="11"/>
        <color theme="1"/>
        <rFont val="游ゴシック"/>
        <family val="3"/>
        <charset val="128"/>
        <scheme val="minor"/>
      </rPr>
      <t>3</t>
    </r>
    <rPh sb="35" eb="36">
      <t>ケイ</t>
    </rPh>
    <phoneticPr fontId="1"/>
  </si>
  <si>
    <r>
      <t>(2)=(0.13+0.75)/2×  2.31=0.996　　　  計    9.10 m</t>
    </r>
    <r>
      <rPr>
        <vertAlign val="superscript"/>
        <sz val="11"/>
        <color theme="1"/>
        <rFont val="游ゴシック"/>
        <family val="3"/>
        <charset val="128"/>
        <scheme val="minor"/>
      </rPr>
      <t>3</t>
    </r>
    <r>
      <rPr>
        <sz val="11"/>
        <color theme="1"/>
        <rFont val="游ゴシック"/>
        <family val="2"/>
        <charset val="128"/>
        <scheme val="minor"/>
      </rPr>
      <t xml:space="preserve"> 　　　　　</t>
    </r>
    <rPh sb="35" eb="36">
      <t>ケイ</t>
    </rPh>
    <phoneticPr fontId="1"/>
  </si>
  <si>
    <t>（１）土工量計算書</t>
    <rPh sb="3" eb="5">
      <t>ドコウ</t>
    </rPh>
    <rPh sb="5" eb="6">
      <t>リョウ</t>
    </rPh>
    <rPh sb="6" eb="9">
      <t>ケイサンショ</t>
    </rPh>
    <phoneticPr fontId="1"/>
  </si>
  <si>
    <t>　　　・基礎材(CR-40)</t>
    <rPh sb="4" eb="7">
      <t>キソザイ</t>
    </rPh>
    <phoneticPr fontId="1"/>
  </si>
  <si>
    <r>
      <t>(2)  (0.517+0.791)/2×0.1×  2.31=0.15 m</t>
    </r>
    <r>
      <rPr>
        <vertAlign val="superscript"/>
        <sz val="11"/>
        <color theme="1"/>
        <rFont val="游ゴシック"/>
        <family val="3"/>
        <charset val="128"/>
        <scheme val="minor"/>
      </rPr>
      <t>3</t>
    </r>
    <phoneticPr fontId="1"/>
  </si>
  <si>
    <r>
      <t>(1)  (0.517+0.791)/2×0.1×16.13=1.05 m</t>
    </r>
    <r>
      <rPr>
        <vertAlign val="superscript"/>
        <sz val="11"/>
        <color theme="1"/>
        <rFont val="游ゴシック"/>
        <family val="3"/>
        <charset val="128"/>
        <scheme val="minor"/>
      </rPr>
      <t>3</t>
    </r>
    <phoneticPr fontId="1"/>
  </si>
  <si>
    <r>
      <t>計 1.20 ｍ</t>
    </r>
    <r>
      <rPr>
        <vertAlign val="superscript"/>
        <sz val="11"/>
        <color theme="1"/>
        <rFont val="游ゴシック"/>
        <family val="3"/>
        <charset val="128"/>
        <scheme val="minor"/>
      </rPr>
      <t>3</t>
    </r>
    <rPh sb="0" eb="1">
      <t>ケイ</t>
    </rPh>
    <phoneticPr fontId="1"/>
  </si>
  <si>
    <t>(1) (0.517+0.791)/2×0.05×16.13=0.53</t>
    <phoneticPr fontId="1"/>
  </si>
  <si>
    <t>(2) (0.517+0.791)/2×0.05×  2.31=0.08</t>
    <phoneticPr fontId="1"/>
  </si>
  <si>
    <r>
      <t>計 0.61 ｍ</t>
    </r>
    <r>
      <rPr>
        <vertAlign val="superscript"/>
        <sz val="11"/>
        <color theme="1"/>
        <rFont val="游ゴシック"/>
        <family val="3"/>
        <charset val="128"/>
        <scheme val="minor"/>
      </rPr>
      <t>3</t>
    </r>
    <r>
      <rPr>
        <sz val="11"/>
        <color theme="1"/>
        <rFont val="游ゴシック"/>
        <family val="2"/>
        <charset val="128"/>
        <scheme val="minor"/>
      </rPr>
      <t xml:space="preserve"> </t>
    </r>
    <rPh sb="0" eb="1">
      <t>ケイ</t>
    </rPh>
    <phoneticPr fontId="1"/>
  </si>
  <si>
    <t>　　　・型枠</t>
    <rPh sb="4" eb="6">
      <t>カタワク</t>
    </rPh>
    <phoneticPr fontId="1"/>
  </si>
  <si>
    <t>(1) 〔(0.39+1.304)/2×1.044+(0.39+1.304)〕×16.13=27.92</t>
    <phoneticPr fontId="1"/>
  </si>
  <si>
    <t>(2) 〔(0.39+1.304)/2×1.044+(0.39+1.304)〕×  2.31=  3.31</t>
    <phoneticPr fontId="1"/>
  </si>
  <si>
    <r>
      <t>　計 31.23 ｍ</t>
    </r>
    <r>
      <rPr>
        <vertAlign val="superscript"/>
        <sz val="11"/>
        <color theme="1"/>
        <rFont val="游ゴシック"/>
        <family val="3"/>
        <charset val="128"/>
        <scheme val="minor"/>
      </rPr>
      <t>2</t>
    </r>
    <rPh sb="1" eb="2">
      <t>ケイ</t>
    </rPh>
    <phoneticPr fontId="1"/>
  </si>
  <si>
    <t>(1)〔(0.3+0.417)/2×0.39+(0.3+0.691)/2×1.304〕/2×16.13</t>
    <phoneticPr fontId="1"/>
  </si>
  <si>
    <t xml:space="preserve">       =6.34</t>
    <phoneticPr fontId="1"/>
  </si>
  <si>
    <t>(2) 〔(0.3+0.417)/2×0.39+(0.3+0.691)/2×1.304〕/2×2.31</t>
    <phoneticPr fontId="1"/>
  </si>
  <si>
    <t>　　＝0.91</t>
    <phoneticPr fontId="1"/>
  </si>
  <si>
    <r>
      <t>計 7.25 ｍ</t>
    </r>
    <r>
      <rPr>
        <vertAlign val="superscript"/>
        <sz val="11"/>
        <color theme="1"/>
        <rFont val="游ゴシック"/>
        <family val="3"/>
        <charset val="128"/>
        <scheme val="minor"/>
      </rPr>
      <t>3</t>
    </r>
    <rPh sb="0" eb="1">
      <t>ケイ</t>
    </rPh>
    <phoneticPr fontId="1"/>
  </si>
  <si>
    <t>　掘　削</t>
    <rPh sb="1" eb="2">
      <t>クツ</t>
    </rPh>
    <rPh sb="3" eb="4">
      <t>サク</t>
    </rPh>
    <phoneticPr fontId="1"/>
  </si>
  <si>
    <t>　埋　戻</t>
    <rPh sb="1" eb="2">
      <t>ウ</t>
    </rPh>
    <rPh sb="3" eb="4">
      <t>モド</t>
    </rPh>
    <phoneticPr fontId="1"/>
  </si>
  <si>
    <t>　　　　・掘削、埋戻</t>
    <rPh sb="5" eb="7">
      <t>クッサク</t>
    </rPh>
    <rPh sb="8" eb="10">
      <t>ウメモドシ</t>
    </rPh>
    <phoneticPr fontId="1"/>
  </si>
  <si>
    <t>　　　　・ 基礎材(CR-40)</t>
    <rPh sb="6" eb="9">
      <t>キソザイ</t>
    </rPh>
    <phoneticPr fontId="1"/>
  </si>
  <si>
    <r>
      <t>1.1×1.1×0.1＝0.12 ｍ</t>
    </r>
    <r>
      <rPr>
        <vertAlign val="superscript"/>
        <sz val="11"/>
        <color theme="1"/>
        <rFont val="游ゴシック"/>
        <family val="3"/>
        <charset val="128"/>
        <scheme val="minor"/>
      </rPr>
      <t>3</t>
    </r>
    <phoneticPr fontId="1"/>
  </si>
  <si>
    <t>　　　　・ 型枠</t>
    <rPh sb="6" eb="8">
      <t>カタワク</t>
    </rPh>
    <phoneticPr fontId="1"/>
  </si>
  <si>
    <t>　流域面積(A)……ha</t>
    <rPh sb="1" eb="3">
      <t>リュウイキ</t>
    </rPh>
    <rPh sb="3" eb="5">
      <t>メンセキ</t>
    </rPh>
    <phoneticPr fontId="1"/>
  </si>
  <si>
    <r>
      <t>流出量対象区域・流出量(m</t>
    </r>
    <r>
      <rPr>
        <vertAlign val="superscript"/>
        <sz val="11"/>
        <color theme="1"/>
        <rFont val="游ゴシック"/>
        <family val="3"/>
        <charset val="128"/>
        <scheme val="minor"/>
      </rPr>
      <t>3</t>
    </r>
    <r>
      <rPr>
        <sz val="11"/>
        <color theme="1"/>
        <rFont val="游ゴシック"/>
        <family val="2"/>
        <charset val="128"/>
        <scheme val="minor"/>
      </rPr>
      <t>/s</t>
    </r>
    <r>
      <rPr>
        <sz val="11"/>
        <color theme="1"/>
        <rFont val="游ゴシック"/>
        <family val="2"/>
        <charset val="128"/>
        <scheme val="minor"/>
      </rPr>
      <t>)</t>
    </r>
    <rPh sb="0" eb="3">
      <t>リュウシュツリョウ</t>
    </rPh>
    <rPh sb="3" eb="5">
      <t>タイショウ</t>
    </rPh>
    <rPh sb="5" eb="7">
      <t>クイキ</t>
    </rPh>
    <rPh sb="8" eb="11">
      <t>リュウシュツリョウ</t>
    </rPh>
    <phoneticPr fontId="1"/>
  </si>
  <si>
    <t>Q＝</t>
    <phoneticPr fontId="1"/>
  </si>
  <si>
    <r>
      <t>1440・η（ｔ</t>
    </r>
    <r>
      <rPr>
        <vertAlign val="subscript"/>
        <sz val="11"/>
        <color theme="1"/>
        <rFont val="游ゴシック"/>
        <family val="3"/>
        <charset val="128"/>
        <scheme val="minor"/>
      </rPr>
      <t>1</t>
    </r>
    <r>
      <rPr>
        <sz val="11"/>
        <color theme="1"/>
        <rFont val="游ゴシック"/>
        <family val="2"/>
        <charset val="128"/>
        <scheme val="minor"/>
      </rPr>
      <t>－ｔ</t>
    </r>
    <r>
      <rPr>
        <vertAlign val="subscript"/>
        <sz val="11"/>
        <color theme="1"/>
        <rFont val="游ゴシック"/>
        <family val="3"/>
        <charset val="128"/>
        <scheme val="minor"/>
      </rPr>
      <t>2</t>
    </r>
    <r>
      <rPr>
        <sz val="11"/>
        <color theme="1"/>
        <rFont val="游ゴシック"/>
        <family val="2"/>
        <charset val="128"/>
        <scheme val="minor"/>
      </rPr>
      <t>）</t>
    </r>
    <phoneticPr fontId="1"/>
  </si>
  <si>
    <r>
      <t>S・rs〔(Ｊ+ |ｔｓ| ・Ｃ)＋1000・ｔ</t>
    </r>
    <r>
      <rPr>
        <vertAlign val="subscript"/>
        <sz val="11"/>
        <color theme="1"/>
        <rFont val="游ゴシック"/>
        <family val="3"/>
        <charset val="128"/>
        <scheme val="minor"/>
      </rPr>
      <t>2</t>
    </r>
    <r>
      <rPr>
        <sz val="11"/>
        <color theme="1"/>
        <rFont val="游ゴシック"/>
        <family val="2"/>
        <charset val="128"/>
        <scheme val="minor"/>
      </rPr>
      <t>〕</t>
    </r>
    <phoneticPr fontId="1"/>
  </si>
  <si>
    <t xml:space="preserve">    η＝融解効率　　　　　　          　( 65.0% )</t>
    <rPh sb="6" eb="8">
      <t>ユウカイ</t>
    </rPh>
    <rPh sb="8" eb="10">
      <t>コウリツ</t>
    </rPh>
    <phoneticPr fontId="1"/>
  </si>
  <si>
    <r>
      <t xml:space="preserve">   Ｊ＝氷の融解潜熱　　　　　　 　   ( 8×10</t>
    </r>
    <r>
      <rPr>
        <vertAlign val="superscript"/>
        <sz val="11"/>
        <color theme="1"/>
        <rFont val="游ゴシック"/>
        <family val="3"/>
        <charset val="128"/>
        <scheme val="minor"/>
      </rPr>
      <t xml:space="preserve">4 </t>
    </r>
    <r>
      <rPr>
        <sz val="11"/>
        <color theme="1"/>
        <rFont val="游ゴシック"/>
        <family val="2"/>
        <charset val="128"/>
        <scheme val="minor"/>
      </rPr>
      <t>Kcal/°)</t>
    </r>
    <rPh sb="5" eb="7">
      <t>ユウカイ</t>
    </rPh>
    <rPh sb="7" eb="9">
      <t>センネツ</t>
    </rPh>
    <phoneticPr fontId="1"/>
  </si>
  <si>
    <r>
      <t>ℓ/ｍ</t>
    </r>
    <r>
      <rPr>
        <vertAlign val="superscript"/>
        <sz val="11"/>
        <color theme="1"/>
        <rFont val="游ゴシック"/>
        <family val="3"/>
        <charset val="128"/>
        <scheme val="minor"/>
      </rPr>
      <t>2</t>
    </r>
    <r>
      <rPr>
        <sz val="11"/>
        <color theme="1"/>
        <rFont val="游ゴシック"/>
        <family val="2"/>
        <charset val="128"/>
        <scheme val="minor"/>
      </rPr>
      <t>・min</t>
    </r>
    <phoneticPr fontId="1"/>
  </si>
  <si>
    <r>
      <t xml:space="preserve">  ｔ</t>
    </r>
    <r>
      <rPr>
        <vertAlign val="subscript"/>
        <sz val="11"/>
        <color theme="1"/>
        <rFont val="游ゴシック"/>
        <family val="3"/>
        <charset val="128"/>
        <scheme val="minor"/>
      </rPr>
      <t>1</t>
    </r>
    <r>
      <rPr>
        <sz val="11"/>
        <color theme="1"/>
        <rFont val="游ゴシック"/>
        <family val="2"/>
        <charset val="128"/>
        <scheme val="minor"/>
      </rPr>
      <t>＝散水される時の水温　　　　   ( 10.0°C )</t>
    </r>
    <rPh sb="5" eb="7">
      <t>サンスイ</t>
    </rPh>
    <rPh sb="10" eb="11">
      <t>トキ</t>
    </rPh>
    <rPh sb="12" eb="14">
      <t>スイオン</t>
    </rPh>
    <phoneticPr fontId="1"/>
  </si>
  <si>
    <t xml:space="preserve">   Ｓ＝平均日降雪深　　　　　　　　( 0.5ｍ/day )</t>
    <rPh sb="5" eb="7">
      <t>ヘイキン</t>
    </rPh>
    <rPh sb="7" eb="8">
      <t>ヒ</t>
    </rPh>
    <rPh sb="8" eb="10">
      <t>コウセツ</t>
    </rPh>
    <rPh sb="10" eb="11">
      <t>シン</t>
    </rPh>
    <phoneticPr fontId="1"/>
  </si>
  <si>
    <r>
      <t xml:space="preserve">   rs＝雪の密度　　　　　　　　　    ( 0.1 g/Cm</t>
    </r>
    <r>
      <rPr>
        <vertAlign val="superscript"/>
        <sz val="11"/>
        <color theme="1"/>
        <rFont val="游ゴシック"/>
        <family val="3"/>
        <charset val="128"/>
        <scheme val="minor"/>
      </rPr>
      <t xml:space="preserve">3 </t>
    </r>
    <r>
      <rPr>
        <sz val="11"/>
        <color theme="1"/>
        <rFont val="游ゴシック"/>
        <family val="2"/>
        <charset val="128"/>
        <scheme val="minor"/>
      </rPr>
      <t>)　</t>
    </r>
    <rPh sb="6" eb="7">
      <t>ユキ</t>
    </rPh>
    <rPh sb="8" eb="10">
      <t>ミツド</t>
    </rPh>
    <phoneticPr fontId="1"/>
  </si>
  <si>
    <t>1440×0.65（10－1）</t>
    <phoneticPr fontId="1"/>
  </si>
  <si>
    <r>
      <t>0.5×0.1〔 ( 8×10</t>
    </r>
    <r>
      <rPr>
        <vertAlign val="superscript"/>
        <sz val="11"/>
        <color theme="1"/>
        <rFont val="游ゴシック"/>
        <family val="3"/>
        <charset val="128"/>
        <scheme val="minor"/>
      </rPr>
      <t>4</t>
    </r>
    <r>
      <rPr>
        <sz val="11"/>
        <color theme="1"/>
        <rFont val="游ゴシック"/>
        <family val="2"/>
        <charset val="128"/>
        <scheme val="minor"/>
      </rPr>
      <t>＋ | 0 | 5×10</t>
    </r>
    <r>
      <rPr>
        <vertAlign val="superscript"/>
        <sz val="11"/>
        <color theme="1"/>
        <rFont val="游ゴシック"/>
        <family val="3"/>
        <charset val="128"/>
        <scheme val="minor"/>
      </rPr>
      <t xml:space="preserve">2 </t>
    </r>
    <r>
      <rPr>
        <sz val="11"/>
        <color theme="1"/>
        <rFont val="游ゴシック"/>
        <family val="2"/>
        <charset val="128"/>
        <scheme val="minor"/>
      </rPr>
      <t>）+1000×1.0 〕</t>
    </r>
    <phoneticPr fontId="1"/>
  </si>
  <si>
    <t xml:space="preserve">    ts＝雪の温度　　　　　　　　   　(   0°Ｃ）</t>
    <rPh sb="7" eb="8">
      <t>ユキ</t>
    </rPh>
    <rPh sb="9" eb="11">
      <t>オンド</t>
    </rPh>
    <phoneticPr fontId="1"/>
  </si>
  <si>
    <r>
      <t xml:space="preserve">  ｔ</t>
    </r>
    <r>
      <rPr>
        <vertAlign val="subscript"/>
        <sz val="11"/>
        <color theme="1"/>
        <rFont val="游ゴシック"/>
        <family val="3"/>
        <charset val="128"/>
        <scheme val="minor"/>
      </rPr>
      <t>2</t>
    </r>
    <r>
      <rPr>
        <sz val="11"/>
        <color theme="1"/>
        <rFont val="游ゴシック"/>
        <family val="2"/>
        <charset val="128"/>
        <scheme val="minor"/>
      </rPr>
      <t>＝散水後の末端水温                     (   1.0°C )</t>
    </r>
    <rPh sb="5" eb="8">
      <t>サンスイゴ</t>
    </rPh>
    <rPh sb="9" eb="11">
      <t>マッタン</t>
    </rPh>
    <rPh sb="11" eb="13">
      <t>スイオン</t>
    </rPh>
    <phoneticPr fontId="1"/>
  </si>
  <si>
    <t>＝0.48ℓ/㎡・min</t>
    <phoneticPr fontId="1"/>
  </si>
  <si>
    <r>
      <t xml:space="preserve">    Ｃ=氷の比熱　　　　　　　　　　( 5×10</t>
    </r>
    <r>
      <rPr>
        <vertAlign val="superscript"/>
        <sz val="11"/>
        <color theme="1"/>
        <rFont val="游ゴシック"/>
        <family val="3"/>
        <charset val="128"/>
        <scheme val="minor"/>
      </rPr>
      <t>2</t>
    </r>
    <r>
      <rPr>
        <sz val="11"/>
        <color theme="1"/>
        <rFont val="游ゴシック"/>
        <family val="2"/>
        <charset val="128"/>
        <scheme val="minor"/>
      </rPr>
      <t xml:space="preserve"> Kcal/°)</t>
    </r>
    <rPh sb="6" eb="7">
      <t>コオリ</t>
    </rPh>
    <rPh sb="8" eb="10">
      <t>ヒネツ</t>
    </rPh>
    <phoneticPr fontId="1"/>
  </si>
  <si>
    <t>単位面積当たり所要水量（Q）………参照：北越消雪機械工業（株）</t>
    <rPh sb="0" eb="2">
      <t>タンイ</t>
    </rPh>
    <rPh sb="2" eb="5">
      <t>メンセキア</t>
    </rPh>
    <rPh sb="7" eb="9">
      <t>ショヨウ</t>
    </rPh>
    <rPh sb="9" eb="11">
      <t>スイリョウ</t>
    </rPh>
    <rPh sb="17" eb="19">
      <t>サンショウ</t>
    </rPh>
    <rPh sb="20" eb="22">
      <t>ホクエツ</t>
    </rPh>
    <rPh sb="22" eb="24">
      <t>ショウセツ</t>
    </rPh>
    <rPh sb="24" eb="26">
      <t>キカイ</t>
    </rPh>
    <rPh sb="26" eb="28">
      <t>コウギョウ</t>
    </rPh>
    <rPh sb="29" eb="30">
      <t>カブ</t>
    </rPh>
    <phoneticPr fontId="1"/>
  </si>
  <si>
    <t>・ 敷地路盤下までの掘削土量（建物部は現況地盤～1FLまでの高さ）</t>
    <rPh sb="2" eb="4">
      <t>シキチ</t>
    </rPh>
    <rPh sb="4" eb="6">
      <t>ロバン</t>
    </rPh>
    <rPh sb="6" eb="7">
      <t>シタ</t>
    </rPh>
    <rPh sb="10" eb="12">
      <t>クッサク</t>
    </rPh>
    <rPh sb="12" eb="14">
      <t>ドリョウ</t>
    </rPh>
    <rPh sb="15" eb="18">
      <t>タテモノブ</t>
    </rPh>
    <rPh sb="19" eb="21">
      <t>ゲンキョウ</t>
    </rPh>
    <rPh sb="21" eb="23">
      <t>ジバン</t>
    </rPh>
    <rPh sb="30" eb="31">
      <t>タカ</t>
    </rPh>
    <phoneticPr fontId="1"/>
  </si>
  <si>
    <r>
      <t xml:space="preserve">  0.7×1.0×0.1＝0.07 ｍ</t>
    </r>
    <r>
      <rPr>
        <vertAlign val="superscript"/>
        <sz val="11"/>
        <color theme="1"/>
        <rFont val="游ゴシック"/>
        <family val="3"/>
        <charset val="128"/>
        <scheme val="minor"/>
      </rPr>
      <t>3</t>
    </r>
    <phoneticPr fontId="1"/>
  </si>
  <si>
    <t>〔(0.45+0.545)/2×0.5+0.545×0.5〕×4＝2.1 ㎡</t>
    <phoneticPr fontId="1"/>
  </si>
  <si>
    <t>〔(0.45+0.545)/2×0.5+0.545×0.5〕×0.15×2</t>
    <phoneticPr fontId="1"/>
  </si>
  <si>
    <r>
      <t>　　　　　　　　　　　　　　　+0.3×0.15×1.0＝0.2 ｍ</t>
    </r>
    <r>
      <rPr>
        <vertAlign val="superscript"/>
        <sz val="11"/>
        <color theme="1"/>
        <rFont val="游ゴシック"/>
        <family val="3"/>
        <charset val="128"/>
        <scheme val="minor"/>
      </rPr>
      <t>3</t>
    </r>
    <phoneticPr fontId="1"/>
  </si>
  <si>
    <t>　　　　・ 躯体コンクリート(210-8-25）</t>
    <rPh sb="6" eb="8">
      <t>クタイ</t>
    </rPh>
    <phoneticPr fontId="1"/>
  </si>
  <si>
    <t>　　　　・ 躯体コンクリート(210-8-25)</t>
    <rPh sb="6" eb="8">
      <t>クタイ</t>
    </rPh>
    <phoneticPr fontId="1"/>
  </si>
  <si>
    <t>　　　・躯体コンクリート(210-8-25)</t>
    <rPh sb="4" eb="6">
      <t>クタイ</t>
    </rPh>
    <phoneticPr fontId="1"/>
  </si>
  <si>
    <t>　　　・均しコンクリート(180-8-25)</t>
    <rPh sb="4" eb="5">
      <t>ナラ</t>
    </rPh>
    <phoneticPr fontId="1"/>
  </si>
  <si>
    <t xml:space="preserve"> 緑地・クレー及び砂利舗装</t>
    <rPh sb="1" eb="3">
      <t>リョクチ</t>
    </rPh>
    <rPh sb="7" eb="8">
      <t>オヨ</t>
    </rPh>
    <rPh sb="9" eb="11">
      <t>ジャリ</t>
    </rPh>
    <rPh sb="11" eb="13">
      <t>ホソウ</t>
    </rPh>
    <phoneticPr fontId="1"/>
  </si>
  <si>
    <t xml:space="preserve"> (イ)</t>
    <phoneticPr fontId="1"/>
  </si>
  <si>
    <t xml:space="preserve"> (イ)+(ロ)</t>
    <phoneticPr fontId="1"/>
  </si>
  <si>
    <t xml:space="preserve"> (イ)+(ロ)+(ハ)</t>
    <phoneticPr fontId="1"/>
  </si>
  <si>
    <t xml:space="preserve"> 又は現況施設　B</t>
    <rPh sb="1" eb="2">
      <t>マタ</t>
    </rPh>
    <rPh sb="3" eb="5">
      <t>ゲンキョウ</t>
    </rPh>
    <rPh sb="5" eb="7">
      <t>シセツ</t>
    </rPh>
    <phoneticPr fontId="1"/>
  </si>
  <si>
    <t xml:space="preserve"> 現況施設　A</t>
    <rPh sb="1" eb="3">
      <t>ゲンキョウ</t>
    </rPh>
    <rPh sb="3" eb="5">
      <t>シセツ</t>
    </rPh>
    <phoneticPr fontId="1"/>
  </si>
  <si>
    <t>流　量　計　算　書</t>
    <rPh sb="0" eb="1">
      <t>リュウ</t>
    </rPh>
    <rPh sb="2" eb="3">
      <t>リョウ</t>
    </rPh>
    <rPh sb="4" eb="5">
      <t>ケイ</t>
    </rPh>
    <rPh sb="6" eb="7">
      <t>サン</t>
    </rPh>
    <rPh sb="8" eb="9">
      <t>ショ</t>
    </rPh>
    <phoneticPr fontId="1"/>
  </si>
  <si>
    <t xml:space="preserve"> PU3-300A</t>
    <phoneticPr fontId="1"/>
  </si>
  <si>
    <t xml:space="preserve"> PU3-300B</t>
    <phoneticPr fontId="1"/>
  </si>
  <si>
    <t>（２）集水桝700-700-600</t>
    <rPh sb="3" eb="6">
      <t>シュウスイマス</t>
    </rPh>
    <phoneticPr fontId="1"/>
  </si>
  <si>
    <t>　　基礎材</t>
    <rPh sb="2" eb="5">
      <t>キソザイ</t>
    </rPh>
    <phoneticPr fontId="1"/>
  </si>
  <si>
    <r>
      <t>1.1×1.1×015＝0.18 ｍ</t>
    </r>
    <r>
      <rPr>
        <vertAlign val="superscript"/>
        <sz val="11"/>
        <color theme="1"/>
        <rFont val="游ゴシック"/>
        <family val="3"/>
        <charset val="128"/>
        <scheme val="minor"/>
      </rPr>
      <t>3</t>
    </r>
    <phoneticPr fontId="1"/>
  </si>
  <si>
    <t>　　型枠</t>
    <rPh sb="2" eb="4">
      <t>カタワク</t>
    </rPh>
    <phoneticPr fontId="1"/>
  </si>
  <si>
    <t>コンクリート</t>
    <phoneticPr fontId="1"/>
  </si>
  <si>
    <t>(1.0+0.7)×0.75×4＝5.1 ㎡</t>
    <phoneticPr fontId="1"/>
  </si>
  <si>
    <r>
      <t>(1.0+0.7)×0.75×0.15×2＋0.7×0.7×0.15＝0.456 ｍ</t>
    </r>
    <r>
      <rPr>
        <vertAlign val="superscript"/>
        <sz val="11"/>
        <color theme="1"/>
        <rFont val="游ゴシック"/>
        <family val="3"/>
        <charset val="128"/>
        <scheme val="minor"/>
      </rPr>
      <t>3</t>
    </r>
    <phoneticPr fontId="1"/>
  </si>
  <si>
    <t>(2.47+1.0)/2×1.30=2.26</t>
    <phoneticPr fontId="1"/>
  </si>
  <si>
    <t>(2.72+2.0)/2×1.04=2.45</t>
    <phoneticPr fontId="1"/>
  </si>
  <si>
    <r>
      <t>(2.07+1.0)/2×0.78=1.20　　　　　　計 5.91 ｍ</t>
    </r>
    <r>
      <rPr>
        <vertAlign val="superscript"/>
        <sz val="11"/>
        <color theme="1"/>
        <rFont val="游ゴシック"/>
        <family val="3"/>
        <charset val="128"/>
        <scheme val="minor"/>
      </rPr>
      <t>3</t>
    </r>
    <rPh sb="28" eb="29">
      <t>ケイ</t>
    </rPh>
    <phoneticPr fontId="1"/>
  </si>
  <si>
    <t>(1.72+1.0)/2×1.04=1.41</t>
    <phoneticPr fontId="1"/>
  </si>
  <si>
    <r>
      <t>(2.07+1.0)/2×0.78=1.20　　　　　　計 4.87 ｍ</t>
    </r>
    <r>
      <rPr>
        <vertAlign val="superscript"/>
        <sz val="11"/>
        <color theme="1"/>
        <rFont val="游ゴシック"/>
        <family val="3"/>
        <charset val="128"/>
        <scheme val="minor"/>
      </rPr>
      <t>3</t>
    </r>
    <rPh sb="28" eb="29">
      <t>ケイ</t>
    </rPh>
    <phoneticPr fontId="1"/>
  </si>
  <si>
    <r>
      <t>(1.0+0.7)×2×0.15×1.2+0.7×0.7×0.15＝0.69 ｍ</t>
    </r>
    <r>
      <rPr>
        <vertAlign val="superscript"/>
        <sz val="11"/>
        <color theme="1"/>
        <rFont val="游ゴシック"/>
        <family val="3"/>
        <charset val="128"/>
        <scheme val="minor"/>
      </rPr>
      <t>3</t>
    </r>
    <phoneticPr fontId="1"/>
  </si>
  <si>
    <r>
      <t>(1.0+0.7)×4×1.2＝8.16 m</t>
    </r>
    <r>
      <rPr>
        <vertAlign val="superscript"/>
        <sz val="11"/>
        <color theme="1"/>
        <rFont val="游ゴシック"/>
        <family val="3"/>
        <charset val="128"/>
        <scheme val="minor"/>
      </rPr>
      <t>2</t>
    </r>
    <phoneticPr fontId="1"/>
  </si>
  <si>
    <t>NO４</t>
    <phoneticPr fontId="1"/>
  </si>
  <si>
    <t>NO３</t>
    <phoneticPr fontId="1"/>
  </si>
  <si>
    <t>NO２</t>
    <phoneticPr fontId="1"/>
  </si>
  <si>
    <t>NO１</t>
    <phoneticPr fontId="1"/>
  </si>
  <si>
    <t>NO５</t>
    <phoneticPr fontId="1"/>
  </si>
  <si>
    <r>
      <t>　　　　・ 掘削　　(0.68+1.016)/2×0.56×2.39＝1.59ｍ</t>
    </r>
    <r>
      <rPr>
        <vertAlign val="superscript"/>
        <sz val="11"/>
        <color theme="1"/>
        <rFont val="游ゴシック"/>
        <family val="3"/>
        <charset val="128"/>
        <scheme val="minor"/>
      </rPr>
      <t>3</t>
    </r>
    <rPh sb="6" eb="8">
      <t>クッサク</t>
    </rPh>
    <phoneticPr fontId="1"/>
  </si>
  <si>
    <r>
      <t>　　　　・ 埋戻　　1.59－0.58×0.56×2.39＝0.81ｍ</t>
    </r>
    <r>
      <rPr>
        <vertAlign val="superscript"/>
        <sz val="11"/>
        <color theme="1"/>
        <rFont val="游ゴシック"/>
        <family val="3"/>
        <charset val="128"/>
        <scheme val="minor"/>
      </rPr>
      <t>3</t>
    </r>
    <rPh sb="6" eb="8">
      <t>ウメモドシ</t>
    </rPh>
    <phoneticPr fontId="1"/>
  </si>
  <si>
    <t>　　　（集水桝）</t>
    <rPh sb="4" eb="7">
      <t>シュウスイマス</t>
    </rPh>
    <phoneticPr fontId="1"/>
  </si>
  <si>
    <t>・掘削</t>
    <rPh sb="1" eb="3">
      <t>クッサク</t>
    </rPh>
    <phoneticPr fontId="1"/>
  </si>
  <si>
    <t>・埋戻</t>
    <rPh sb="1" eb="3">
      <t>ウメモドシ</t>
    </rPh>
    <phoneticPr fontId="1"/>
  </si>
  <si>
    <t>（SF400-400）L＝2.39ｍ</t>
    <phoneticPr fontId="1"/>
  </si>
  <si>
    <r>
      <t>　　　　・基礎材 　0.68×0.1×2.39＝0.16ｍ</t>
    </r>
    <r>
      <rPr>
        <vertAlign val="superscript"/>
        <sz val="11"/>
        <color theme="1"/>
        <rFont val="游ゴシック"/>
        <family val="3"/>
        <charset val="128"/>
        <scheme val="minor"/>
      </rPr>
      <t>3</t>
    </r>
    <rPh sb="5" eb="8">
      <t>キソザイ</t>
    </rPh>
    <phoneticPr fontId="1"/>
  </si>
  <si>
    <t>　　　　・インバートコンクリート</t>
    <phoneticPr fontId="1"/>
  </si>
  <si>
    <r>
      <t>　　　　　　　　　(0.232+0.25)/2×0.4×2.39＝0.23ｍ</t>
    </r>
    <r>
      <rPr>
        <vertAlign val="superscript"/>
        <sz val="11"/>
        <color theme="1"/>
        <rFont val="游ゴシック"/>
        <family val="3"/>
        <charset val="128"/>
        <scheme val="minor"/>
      </rPr>
      <t>3</t>
    </r>
    <phoneticPr fontId="1"/>
  </si>
  <si>
    <t>（3）現場打擁壁工</t>
    <rPh sb="3" eb="6">
      <t>ゲンバウ</t>
    </rPh>
    <rPh sb="6" eb="8">
      <t>ヨウヘキ</t>
    </rPh>
    <rPh sb="8" eb="9">
      <t>コウ</t>
    </rPh>
    <phoneticPr fontId="1"/>
  </si>
  <si>
    <t>（4）排水工 (PU-300B・PU3-300B側溝接続)</t>
    <rPh sb="3" eb="6">
      <t>ハイスイコウ</t>
    </rPh>
    <rPh sb="7" eb="8">
      <t>マス</t>
    </rPh>
    <rPh sb="24" eb="26">
      <t>ソッコウ</t>
    </rPh>
    <rPh sb="26" eb="28">
      <t>セツゾク</t>
    </rPh>
    <phoneticPr fontId="1"/>
  </si>
  <si>
    <t>（5）水路改修工 (集水桝700-700-1050)</t>
    <rPh sb="3" eb="5">
      <t>スイロ</t>
    </rPh>
    <rPh sb="5" eb="8">
      <t>カイシュウコウ</t>
    </rPh>
    <rPh sb="10" eb="12">
      <t>シュウスイ</t>
    </rPh>
    <rPh sb="12" eb="13">
      <t>マス</t>
    </rPh>
    <phoneticPr fontId="1"/>
  </si>
  <si>
    <t>（BF400再利用）L＝10.24ｍ</t>
    <rPh sb="6" eb="9">
      <t>サイリヨウ</t>
    </rPh>
    <phoneticPr fontId="1"/>
  </si>
  <si>
    <r>
      <t>　　　　・ 掘削　　(0.496+0.742)/2×0.41×10.24＝2.60ｍ</t>
    </r>
    <r>
      <rPr>
        <vertAlign val="superscript"/>
        <sz val="11"/>
        <color theme="1"/>
        <rFont val="游ゴシック"/>
        <family val="3"/>
        <charset val="128"/>
        <scheme val="minor"/>
      </rPr>
      <t>3</t>
    </r>
    <rPh sb="6" eb="8">
      <t>クッサク</t>
    </rPh>
    <phoneticPr fontId="1"/>
  </si>
  <si>
    <r>
      <t>　　　　・ 埋戻　　0.03×2×10.24＝0.61ｍ</t>
    </r>
    <r>
      <rPr>
        <vertAlign val="superscript"/>
        <sz val="11"/>
        <color theme="1"/>
        <rFont val="游ゴシック"/>
        <family val="3"/>
        <charset val="128"/>
        <scheme val="minor"/>
      </rPr>
      <t>3</t>
    </r>
    <rPh sb="6" eb="8">
      <t>ウメモドシ</t>
    </rPh>
    <phoneticPr fontId="1"/>
  </si>
  <si>
    <r>
      <t>　　　　・基礎材 　0.496×0.1×10.24＝0.51ｍ</t>
    </r>
    <r>
      <rPr>
        <vertAlign val="superscript"/>
        <sz val="11"/>
        <color theme="1"/>
        <rFont val="游ゴシック"/>
        <family val="3"/>
        <charset val="128"/>
        <scheme val="minor"/>
      </rPr>
      <t>3</t>
    </r>
    <rPh sb="5" eb="8">
      <t>キソザイ</t>
    </rPh>
    <phoneticPr fontId="1"/>
  </si>
  <si>
    <t>　　　　・コンクリート蓋（再利用）　7.0ｍ</t>
    <rPh sb="11" eb="12">
      <t>フタ</t>
    </rPh>
    <rPh sb="13" eb="16">
      <t>サイリヨウ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</si>
</sst>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.0000_ "/>
    <numFmt numFmtId="177" formatCode="#,##0.00_ "/>
    <numFmt numFmtId="178" formatCode="0.00_ "/>
    <numFmt numFmtId="179" formatCode="#,##0.000_ "/>
    <numFmt numFmtId="180" formatCode="0.0000_);[Red]\(0.0000\)"/>
    <numFmt numFmtId="181" formatCode="0.000_ "/>
    <numFmt numFmtId="182" formatCode="0.00_);[Red]\(0.00\)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vertAlign val="superscript"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vertAlign val="superscript"/>
      <sz val="9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vertAlign val="subscript"/>
      <sz val="11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124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176" fontId="0" fillId="0" borderId="1" xfId="0" applyNumberFormat="1" applyBorder="1">
      <alignment vertical="center"/>
    </xf>
    <xf numFmtId="176" fontId="0" fillId="2" borderId="1" xfId="0" applyNumberFormat="1" applyFill="1" applyBorder="1">
      <alignment vertical="center"/>
    </xf>
    <xf numFmtId="176" fontId="0" fillId="0" borderId="1" xfId="0" applyNumberFormat="1" applyFill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 applyAlignment="1">
      <alignment horizontal="center" vertical="center"/>
    </xf>
    <xf numFmtId="176" fontId="0" fillId="0" borderId="5" xfId="0" applyNumberFormat="1" applyBorder="1">
      <alignment vertical="center"/>
    </xf>
    <xf numFmtId="176" fontId="0" fillId="0" borderId="0" xfId="0" applyNumberFormat="1" applyBorder="1" applyAlignment="1">
      <alignment horizontal="center" vertical="center"/>
    </xf>
    <xf numFmtId="176" fontId="0" fillId="0" borderId="0" xfId="0" applyNumberFormat="1" applyBorder="1">
      <alignment vertical="center"/>
    </xf>
    <xf numFmtId="176" fontId="0" fillId="0" borderId="0" xfId="0" applyNumberFormat="1" applyFill="1" applyBorder="1">
      <alignment vertical="center"/>
    </xf>
    <xf numFmtId="178" fontId="0" fillId="0" borderId="1" xfId="0" applyNumberFormat="1" applyBorder="1">
      <alignment vertical="center"/>
    </xf>
    <xf numFmtId="179" fontId="0" fillId="0" borderId="1" xfId="0" applyNumberFormat="1" applyBorder="1">
      <alignment vertical="center"/>
    </xf>
    <xf numFmtId="176" fontId="0" fillId="0" borderId="7" xfId="0" applyNumberFormat="1" applyBorder="1" applyAlignment="1">
      <alignment horizontal="center" vertical="center"/>
    </xf>
    <xf numFmtId="177" fontId="0" fillId="0" borderId="19" xfId="0" applyNumberFormat="1" applyBorder="1">
      <alignment vertical="center"/>
    </xf>
    <xf numFmtId="179" fontId="0" fillId="0" borderId="19" xfId="0" applyNumberFormat="1" applyBorder="1">
      <alignment vertical="center"/>
    </xf>
    <xf numFmtId="179" fontId="0" fillId="0" borderId="24" xfId="0" applyNumberFormat="1" applyBorder="1">
      <alignment vertical="center"/>
    </xf>
    <xf numFmtId="180" fontId="0" fillId="0" borderId="5" xfId="0" applyNumberFormat="1" applyBorder="1">
      <alignment vertical="center"/>
    </xf>
    <xf numFmtId="180" fontId="0" fillId="0" borderId="17" xfId="0" applyNumberFormat="1" applyBorder="1">
      <alignment vertical="center"/>
    </xf>
    <xf numFmtId="178" fontId="0" fillId="0" borderId="23" xfId="0" applyNumberFormat="1" applyBorder="1">
      <alignment vertical="center"/>
    </xf>
    <xf numFmtId="177" fontId="0" fillId="0" borderId="24" xfId="0" applyNumberFormat="1" applyBorder="1">
      <alignment vertical="center"/>
    </xf>
    <xf numFmtId="179" fontId="0" fillId="0" borderId="5" xfId="0" applyNumberFormat="1" applyBorder="1">
      <alignment vertical="center"/>
    </xf>
    <xf numFmtId="176" fontId="0" fillId="2" borderId="7" xfId="0" applyNumberFormat="1" applyFill="1" applyBorder="1">
      <alignment vertical="center"/>
    </xf>
    <xf numFmtId="176" fontId="0" fillId="3" borderId="23" xfId="0" applyNumberFormat="1" applyFill="1" applyBorder="1">
      <alignment vertical="center"/>
    </xf>
    <xf numFmtId="176" fontId="0" fillId="3" borderId="1" xfId="0" applyNumberFormat="1" applyFill="1" applyBorder="1">
      <alignment vertical="center"/>
    </xf>
    <xf numFmtId="176" fontId="0" fillId="3" borderId="3" xfId="0" applyNumberFormat="1" applyFill="1" applyBorder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178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right" vertical="center"/>
    </xf>
    <xf numFmtId="178" fontId="0" fillId="0" borderId="0" xfId="0" applyNumberFormat="1" applyAlignment="1">
      <alignment horizontal="right" vertical="center"/>
    </xf>
    <xf numFmtId="181" fontId="0" fillId="0" borderId="0" xfId="0" applyNumberFormat="1" applyAlignment="1">
      <alignment horizontal="right" vertical="center"/>
    </xf>
    <xf numFmtId="178" fontId="0" fillId="0" borderId="4" xfId="0" applyNumberFormat="1" applyBorder="1" applyAlignment="1">
      <alignment horizontal="center" vertical="center"/>
    </xf>
    <xf numFmtId="181" fontId="0" fillId="0" borderId="1" xfId="0" applyNumberFormat="1" applyBorder="1" applyAlignment="1">
      <alignment horizontal="center" vertical="center"/>
    </xf>
    <xf numFmtId="181" fontId="0" fillId="0" borderId="1" xfId="0" applyNumberFormat="1" applyBorder="1" applyAlignment="1">
      <alignment horizontal="right" vertical="center"/>
    </xf>
    <xf numFmtId="178" fontId="0" fillId="0" borderId="4" xfId="0" applyNumberFormat="1" applyBorder="1" applyAlignment="1">
      <alignment horizontal="right" vertical="center"/>
    </xf>
    <xf numFmtId="181" fontId="0" fillId="0" borderId="8" xfId="0" applyNumberFormat="1" applyBorder="1" applyAlignment="1">
      <alignment horizontal="right" vertical="center"/>
    </xf>
    <xf numFmtId="178" fontId="0" fillId="0" borderId="5" xfId="0" applyNumberFormat="1" applyBorder="1" applyAlignment="1">
      <alignment horizontal="right" vertical="center"/>
    </xf>
    <xf numFmtId="181" fontId="0" fillId="0" borderId="27" xfId="0" applyNumberFormat="1" applyBorder="1" applyAlignment="1">
      <alignment horizontal="right" vertical="center"/>
    </xf>
    <xf numFmtId="0" fontId="0" fillId="0" borderId="28" xfId="0" applyBorder="1">
      <alignment vertical="center"/>
    </xf>
    <xf numFmtId="178" fontId="0" fillId="0" borderId="29" xfId="0" applyNumberFormat="1" applyBorder="1" applyAlignment="1">
      <alignment horizontal="right" vertical="center"/>
    </xf>
    <xf numFmtId="181" fontId="0" fillId="0" borderId="9" xfId="0" applyNumberFormat="1" applyBorder="1" applyAlignment="1">
      <alignment horizontal="right" vertical="center"/>
    </xf>
    <xf numFmtId="182" fontId="0" fillId="0" borderId="8" xfId="0" applyNumberFormat="1" applyBorder="1" applyAlignment="1">
      <alignment horizontal="right" vertical="center"/>
    </xf>
    <xf numFmtId="178" fontId="0" fillId="0" borderId="10" xfId="0" applyNumberFormat="1" applyBorder="1" applyAlignment="1">
      <alignment horizontal="right" vertical="center"/>
    </xf>
    <xf numFmtId="181" fontId="0" fillId="0" borderId="5" xfId="0" applyNumberFormat="1" applyBorder="1" applyAlignment="1">
      <alignment horizontal="right" vertical="center"/>
    </xf>
    <xf numFmtId="182" fontId="0" fillId="0" borderId="27" xfId="0" applyNumberFormat="1" applyBorder="1" applyAlignment="1">
      <alignment horizontal="right" vertical="center"/>
    </xf>
    <xf numFmtId="178" fontId="0" fillId="0" borderId="9" xfId="0" applyNumberFormat="1" applyBorder="1" applyAlignment="1">
      <alignment horizontal="right" vertical="center"/>
    </xf>
    <xf numFmtId="181" fontId="0" fillId="0" borderId="4" xfId="0" applyNumberFormat="1" applyBorder="1" applyAlignment="1">
      <alignment horizontal="right" vertical="center"/>
    </xf>
    <xf numFmtId="182" fontId="0" fillId="0" borderId="0" xfId="0" applyNumberFormat="1" applyAlignment="1">
      <alignment horizontal="right" vertical="center"/>
    </xf>
    <xf numFmtId="182" fontId="0" fillId="0" borderId="4" xfId="0" applyNumberFormat="1" applyBorder="1" applyAlignment="1">
      <alignment horizontal="right" vertical="center"/>
    </xf>
    <xf numFmtId="182" fontId="0" fillId="0" borderId="5" xfId="0" applyNumberFormat="1" applyBorder="1" applyAlignment="1">
      <alignment horizontal="right" vertical="center"/>
    </xf>
    <xf numFmtId="181" fontId="0" fillId="0" borderId="28" xfId="0" applyNumberFormat="1" applyBorder="1" applyAlignment="1">
      <alignment horizontal="right" vertical="center"/>
    </xf>
    <xf numFmtId="178" fontId="0" fillId="0" borderId="1" xfId="0" applyNumberFormat="1" applyBorder="1" applyAlignment="1">
      <alignment horizontal="right" vertical="center"/>
    </xf>
    <xf numFmtId="182" fontId="0" fillId="0" borderId="1" xfId="0" applyNumberFormat="1" applyBorder="1" applyAlignment="1">
      <alignment horizontal="right" vertical="center"/>
    </xf>
    <xf numFmtId="178" fontId="0" fillId="0" borderId="0" xfId="0" applyNumberFormat="1" applyBorder="1" applyAlignment="1">
      <alignment horizontal="right" vertical="center"/>
    </xf>
    <xf numFmtId="181" fontId="0" fillId="0" borderId="26" xfId="0" applyNumberFormat="1" applyBorder="1" applyAlignment="1">
      <alignment horizontal="right" vertical="center"/>
    </xf>
    <xf numFmtId="0" fontId="0" fillId="0" borderId="10" xfId="0" applyBorder="1">
      <alignment vertical="center"/>
    </xf>
    <xf numFmtId="0" fontId="0" fillId="0" borderId="9" xfId="0" applyBorder="1">
      <alignment vertical="center"/>
    </xf>
    <xf numFmtId="0" fontId="0" fillId="0" borderId="29" xfId="0" applyBorder="1">
      <alignment vertical="center"/>
    </xf>
    <xf numFmtId="181" fontId="0" fillId="0" borderId="10" xfId="0" applyNumberFormat="1" applyBorder="1" applyAlignment="1">
      <alignment horizontal="right" vertical="center"/>
    </xf>
    <xf numFmtId="178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176" fontId="0" fillId="0" borderId="0" xfId="0" applyNumberFormat="1" applyBorder="1" applyAlignment="1">
      <alignment horizontal="left" vertical="center"/>
    </xf>
    <xf numFmtId="176" fontId="0" fillId="0" borderId="1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left" vertical="center"/>
    </xf>
    <xf numFmtId="176" fontId="0" fillId="0" borderId="23" xfId="0" applyNumberFormat="1" applyFill="1" applyBorder="1">
      <alignment vertical="center"/>
    </xf>
    <xf numFmtId="0" fontId="0" fillId="0" borderId="0" xfId="0" applyAlignment="1">
      <alignment horizontal="right" vertical="center"/>
    </xf>
    <xf numFmtId="178" fontId="0" fillId="0" borderId="0" xfId="0" applyNumberFormat="1" applyAlignment="1">
      <alignment horizontal="left" vertical="center"/>
    </xf>
    <xf numFmtId="176" fontId="0" fillId="0" borderId="0" xfId="0" applyNumberFormat="1" applyAlignment="1">
      <alignment horizontal="left" vertical="center"/>
    </xf>
    <xf numFmtId="176" fontId="0" fillId="0" borderId="8" xfId="0" applyNumberFormat="1" applyBorder="1" applyAlignment="1">
      <alignment horizontal="center" vertical="center"/>
    </xf>
    <xf numFmtId="176" fontId="0" fillId="0" borderId="9" xfId="0" applyNumberFormat="1" applyBorder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6" fontId="8" fillId="0" borderId="0" xfId="0" applyNumberFormat="1" applyFont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left" vertical="center"/>
    </xf>
    <xf numFmtId="176" fontId="0" fillId="0" borderId="0" xfId="0" applyNumberFormat="1" applyBorder="1" applyAlignment="1">
      <alignment horizontal="left" vertical="center"/>
    </xf>
    <xf numFmtId="176" fontId="0" fillId="0" borderId="18" xfId="0" applyNumberFormat="1" applyBorder="1" applyAlignment="1">
      <alignment horizontal="left" vertical="center"/>
    </xf>
    <xf numFmtId="176" fontId="0" fillId="0" borderId="6" xfId="0" applyNumberFormat="1" applyBorder="1" applyAlignment="1">
      <alignment horizontal="left" vertical="center"/>
    </xf>
    <xf numFmtId="176" fontId="0" fillId="0" borderId="3" xfId="0" applyNumberFormat="1" applyBorder="1" applyAlignment="1">
      <alignment horizontal="left" vertical="center"/>
    </xf>
    <xf numFmtId="176" fontId="0" fillId="0" borderId="25" xfId="0" applyNumberFormat="1" applyBorder="1" applyAlignment="1">
      <alignment horizontal="left" vertical="center"/>
    </xf>
    <xf numFmtId="176" fontId="0" fillId="0" borderId="20" xfId="0" applyNumberFormat="1" applyBorder="1" applyAlignment="1">
      <alignment horizontal="center" vertical="center"/>
    </xf>
    <xf numFmtId="176" fontId="0" fillId="0" borderId="21" xfId="0" applyNumberFormat="1" applyBorder="1" applyAlignment="1">
      <alignment horizontal="center" vertical="center"/>
    </xf>
    <xf numFmtId="176" fontId="0" fillId="0" borderId="22" xfId="0" applyNumberFormat="1" applyBorder="1" applyAlignment="1">
      <alignment horizontal="center" vertical="center"/>
    </xf>
    <xf numFmtId="176" fontId="0" fillId="0" borderId="16" xfId="0" applyNumberFormat="1" applyBorder="1" applyAlignment="1">
      <alignment horizontal="left" vertical="center"/>
    </xf>
    <xf numFmtId="176" fontId="0" fillId="0" borderId="2" xfId="0" applyNumberFormat="1" applyBorder="1" applyAlignment="1">
      <alignment horizontal="left" vertical="center"/>
    </xf>
    <xf numFmtId="176" fontId="0" fillId="0" borderId="10" xfId="0" applyNumberFormat="1" applyBorder="1" applyAlignment="1">
      <alignment horizontal="left" vertical="center"/>
    </xf>
    <xf numFmtId="176" fontId="0" fillId="0" borderId="20" xfId="0" applyNumberFormat="1" applyBorder="1" applyAlignment="1">
      <alignment horizontal="left" vertical="center"/>
    </xf>
    <xf numFmtId="176" fontId="0" fillId="0" borderId="21" xfId="0" applyNumberFormat="1" applyBorder="1" applyAlignment="1">
      <alignment horizontal="left" vertical="center"/>
    </xf>
    <xf numFmtId="176" fontId="0" fillId="0" borderId="22" xfId="0" applyNumberFormat="1" applyBorder="1" applyAlignment="1">
      <alignment horizontal="left" vertical="center"/>
    </xf>
    <xf numFmtId="176" fontId="0" fillId="0" borderId="11" xfId="0" applyNumberFormat="1" applyBorder="1" applyAlignment="1">
      <alignment horizontal="center" vertical="center"/>
    </xf>
    <xf numFmtId="176" fontId="0" fillId="0" borderId="12" xfId="0" applyNumberFormat="1" applyBorder="1" applyAlignment="1">
      <alignment horizontal="center" vertical="center"/>
    </xf>
    <xf numFmtId="176" fontId="0" fillId="0" borderId="13" xfId="0" applyNumberFormat="1" applyBorder="1" applyAlignment="1">
      <alignment horizontal="center" vertical="center"/>
    </xf>
    <xf numFmtId="176" fontId="0" fillId="0" borderId="16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10" xfId="0" applyNumberFormat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  <xf numFmtId="176" fontId="0" fillId="0" borderId="15" xfId="0" applyNumberFormat="1" applyBorder="1" applyAlignment="1">
      <alignment horizontal="center" vertical="center"/>
    </xf>
    <xf numFmtId="176" fontId="0" fillId="0" borderId="17" xfId="0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49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left" vertical="center"/>
    </xf>
    <xf numFmtId="178" fontId="0" fillId="0" borderId="0" xfId="0" applyNumberFormat="1" applyAlignment="1">
      <alignment horizontal="center" vertical="center"/>
    </xf>
    <xf numFmtId="181" fontId="0" fillId="0" borderId="28" xfId="0" applyNumberFormat="1" applyBorder="1" applyAlignment="1">
      <alignment horizontal="right" vertical="center"/>
    </xf>
    <xf numFmtId="182" fontId="0" fillId="0" borderId="28" xfId="0" applyNumberFormat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178" fontId="0" fillId="0" borderId="28" xfId="0" applyNumberFormat="1" applyBorder="1" applyAlignment="1">
      <alignment horizontal="right" vertical="center"/>
    </xf>
    <xf numFmtId="178" fontId="0" fillId="0" borderId="29" xfId="0" applyNumberFormat="1" applyBorder="1" applyAlignment="1">
      <alignment horizontal="right" vertical="center"/>
    </xf>
    <xf numFmtId="0" fontId="0" fillId="0" borderId="27" xfId="0" applyFont="1" applyBorder="1" applyAlignment="1">
      <alignment horizontal="left" vertical="center"/>
    </xf>
    <xf numFmtId="181" fontId="0" fillId="0" borderId="29" xfId="0" applyNumberFormat="1" applyBorder="1" applyAlignment="1">
      <alignment horizontal="right" vertical="center"/>
    </xf>
    <xf numFmtId="178" fontId="0" fillId="0" borderId="0" xfId="0" applyNumberForma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4" Type="http://schemas.openxmlformats.org/officeDocument/2006/relationships/image" Target="../media/image4.emf"/><Relationship Id="rId5" Type="http://schemas.openxmlformats.org/officeDocument/2006/relationships/image" Target="../media/image5.emf"/><Relationship Id="rId6" Type="http://schemas.openxmlformats.org/officeDocument/2006/relationships/image" Target="../media/image6.emf"/><Relationship Id="rId7" Type="http://schemas.openxmlformats.org/officeDocument/2006/relationships/image" Target="../media/image7.emf"/><Relationship Id="rId8" Type="http://schemas.openxmlformats.org/officeDocument/2006/relationships/image" Target="../media/image8.emf"/><Relationship Id="rId9" Type="http://schemas.openxmlformats.org/officeDocument/2006/relationships/image" Target="../media/image9.emf"/><Relationship Id="rId10" Type="http://schemas.openxmlformats.org/officeDocument/2006/relationships/image" Target="../media/image10.emf"/><Relationship Id="rId1" Type="http://schemas.openxmlformats.org/officeDocument/2006/relationships/image" Target="../media/image1.emf"/><Relationship Id="rId2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967740</xdr:colOff>
      <xdr:row>31</xdr:row>
      <xdr:rowOff>15240</xdr:rowOff>
    </xdr:from>
    <xdr:to>
      <xdr:col>11</xdr:col>
      <xdr:colOff>1196340</xdr:colOff>
      <xdr:row>31</xdr:row>
      <xdr:rowOff>220980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xmlns="" id="{F6AC92C7-B32A-490D-91EC-61186329CDC6}"/>
            </a:ext>
          </a:extLst>
        </xdr:cNvPr>
        <xdr:cNvSpPr/>
      </xdr:nvSpPr>
      <xdr:spPr>
        <a:xfrm>
          <a:off x="7802880" y="6896100"/>
          <a:ext cx="228600" cy="205740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685800</xdr:colOff>
      <xdr:row>32</xdr:row>
      <xdr:rowOff>22860</xdr:rowOff>
    </xdr:from>
    <xdr:to>
      <xdr:col>11</xdr:col>
      <xdr:colOff>914400</xdr:colOff>
      <xdr:row>33</xdr:row>
      <xdr:rowOff>0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xmlns="" id="{C8B0B2A2-DFFA-4A58-9607-0CF09621CD6D}"/>
            </a:ext>
          </a:extLst>
        </xdr:cNvPr>
        <xdr:cNvSpPr/>
      </xdr:nvSpPr>
      <xdr:spPr>
        <a:xfrm>
          <a:off x="7520940" y="7132320"/>
          <a:ext cx="228600" cy="205740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121920</xdr:colOff>
      <xdr:row>32</xdr:row>
      <xdr:rowOff>91440</xdr:rowOff>
    </xdr:from>
    <xdr:to>
      <xdr:col>12</xdr:col>
      <xdr:colOff>754380</xdr:colOff>
      <xdr:row>32</xdr:row>
      <xdr:rowOff>99060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xmlns="" id="{D1748015-4C63-4E73-8077-11F9498CC2CB}"/>
            </a:ext>
          </a:extLst>
        </xdr:cNvPr>
        <xdr:cNvCxnSpPr/>
      </xdr:nvCxnSpPr>
      <xdr:spPr>
        <a:xfrm>
          <a:off x="480060" y="7711440"/>
          <a:ext cx="8534400" cy="762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129540</xdr:colOff>
      <xdr:row>32</xdr:row>
      <xdr:rowOff>123825</xdr:rowOff>
    </xdr:from>
    <xdr:to>
      <xdr:col>12</xdr:col>
      <xdr:colOff>762000</xdr:colOff>
      <xdr:row>32</xdr:row>
      <xdr:rowOff>131445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xmlns="" id="{2538360E-3026-45B6-8F6C-E60706FC4D3B}"/>
            </a:ext>
          </a:extLst>
        </xdr:cNvPr>
        <xdr:cNvCxnSpPr/>
      </xdr:nvCxnSpPr>
      <xdr:spPr>
        <a:xfrm>
          <a:off x="486728" y="7748588"/>
          <a:ext cx="8523922" cy="762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38100</xdr:colOff>
      <xdr:row>34</xdr:row>
      <xdr:rowOff>99060</xdr:rowOff>
    </xdr:from>
    <xdr:to>
      <xdr:col>11</xdr:col>
      <xdr:colOff>251460</xdr:colOff>
      <xdr:row>34</xdr:row>
      <xdr:rowOff>106680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xmlns="" id="{44394634-CC95-44A5-92CD-D8C0C708645E}"/>
            </a:ext>
          </a:extLst>
        </xdr:cNvPr>
        <xdr:cNvCxnSpPr/>
      </xdr:nvCxnSpPr>
      <xdr:spPr>
        <a:xfrm>
          <a:off x="754380" y="8046720"/>
          <a:ext cx="6332220" cy="762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38100</xdr:colOff>
      <xdr:row>34</xdr:row>
      <xdr:rowOff>137160</xdr:rowOff>
    </xdr:from>
    <xdr:to>
      <xdr:col>11</xdr:col>
      <xdr:colOff>251460</xdr:colOff>
      <xdr:row>34</xdr:row>
      <xdr:rowOff>144780</xdr:rowOff>
    </xdr:to>
    <xdr:cxnSp macro="">
      <xdr:nvCxnSpPr>
        <xdr:cNvPr id="12" name="直線コネクタ 11">
          <a:extLst>
            <a:ext uri="{FF2B5EF4-FFF2-40B4-BE49-F238E27FC236}">
              <a16:creationId xmlns:a16="http://schemas.microsoft.com/office/drawing/2014/main" xmlns="" id="{B913404F-6FCE-4FC6-845D-1298214D0522}"/>
            </a:ext>
          </a:extLst>
        </xdr:cNvPr>
        <xdr:cNvCxnSpPr/>
      </xdr:nvCxnSpPr>
      <xdr:spPr>
        <a:xfrm>
          <a:off x="754380" y="8084820"/>
          <a:ext cx="6332220" cy="762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80683</xdr:colOff>
      <xdr:row>21</xdr:row>
      <xdr:rowOff>89647</xdr:rowOff>
    </xdr:from>
    <xdr:to>
      <xdr:col>11</xdr:col>
      <xdr:colOff>1371600</xdr:colOff>
      <xdr:row>21</xdr:row>
      <xdr:rowOff>98613</xdr:rowOff>
    </xdr:to>
    <xdr:cxnSp macro="">
      <xdr:nvCxnSpPr>
        <xdr:cNvPr id="13" name="直線コネクタ 12">
          <a:extLst>
            <a:ext uri="{FF2B5EF4-FFF2-40B4-BE49-F238E27FC236}">
              <a16:creationId xmlns:a16="http://schemas.microsoft.com/office/drawing/2014/main" xmlns="" id="{3E10D51C-7C90-4D21-9F53-DE73F222A20A}"/>
            </a:ext>
          </a:extLst>
        </xdr:cNvPr>
        <xdr:cNvCxnSpPr/>
      </xdr:nvCxnSpPr>
      <xdr:spPr>
        <a:xfrm flipV="1">
          <a:off x="439271" y="5172635"/>
          <a:ext cx="7772400" cy="8966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44824</xdr:colOff>
      <xdr:row>21</xdr:row>
      <xdr:rowOff>134471</xdr:rowOff>
    </xdr:from>
    <xdr:to>
      <xdr:col>11</xdr:col>
      <xdr:colOff>1335741</xdr:colOff>
      <xdr:row>21</xdr:row>
      <xdr:rowOff>143437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xmlns="" id="{9D6B7266-4682-45EC-81CE-42B4EA3D031F}"/>
            </a:ext>
          </a:extLst>
        </xdr:cNvPr>
        <xdr:cNvCxnSpPr/>
      </xdr:nvCxnSpPr>
      <xdr:spPr>
        <a:xfrm flipV="1">
          <a:off x="403412" y="5217459"/>
          <a:ext cx="7772400" cy="8966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649355</xdr:colOff>
      <xdr:row>66</xdr:row>
      <xdr:rowOff>44726</xdr:rowOff>
    </xdr:from>
    <xdr:to>
      <xdr:col>7</xdr:col>
      <xdr:colOff>135383</xdr:colOff>
      <xdr:row>77</xdr:row>
      <xdr:rowOff>86139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xmlns="" id="{85207F97-4C43-418F-B9BD-27279D609F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9355" y="9632674"/>
          <a:ext cx="5045315" cy="25924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105240</xdr:colOff>
      <xdr:row>76</xdr:row>
      <xdr:rowOff>185810</xdr:rowOff>
    </xdr:from>
    <xdr:to>
      <xdr:col>7</xdr:col>
      <xdr:colOff>107267</xdr:colOff>
      <xdr:row>81</xdr:row>
      <xdr:rowOff>45719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xmlns="" id="{90377F59-4B51-4AF9-A167-3AFFA5EFFC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0580" y="5809370"/>
          <a:ext cx="4741667" cy="1002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510209</xdr:colOff>
      <xdr:row>87</xdr:row>
      <xdr:rowOff>46383</xdr:rowOff>
    </xdr:from>
    <xdr:to>
      <xdr:col>6</xdr:col>
      <xdr:colOff>622852</xdr:colOff>
      <xdr:row>97</xdr:row>
      <xdr:rowOff>16042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xmlns="" id="{69227B29-E019-4D1E-A800-261E607DD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19739" y="14776174"/>
          <a:ext cx="2994991" cy="22887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106017</xdr:colOff>
      <xdr:row>85</xdr:row>
      <xdr:rowOff>62363</xdr:rowOff>
    </xdr:from>
    <xdr:to>
      <xdr:col>2</xdr:col>
      <xdr:colOff>71277</xdr:colOff>
      <xdr:row>100</xdr:row>
      <xdr:rowOff>205408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xmlns="" id="{3AC4785D-6AD6-48CA-835E-F2171149AE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1026" y="14560241"/>
          <a:ext cx="859781" cy="36614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801757</xdr:colOff>
      <xdr:row>117</xdr:row>
      <xdr:rowOff>192157</xdr:rowOff>
    </xdr:from>
    <xdr:to>
      <xdr:col>7</xdr:col>
      <xdr:colOff>66261</xdr:colOff>
      <xdr:row>125</xdr:row>
      <xdr:rowOff>68334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xmlns="" id="{E56DA821-B576-468D-A911-2F4555FC72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1757" y="42314192"/>
          <a:ext cx="4823791" cy="1731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172279</xdr:colOff>
      <xdr:row>43</xdr:row>
      <xdr:rowOff>112509</xdr:rowOff>
    </xdr:from>
    <xdr:to>
      <xdr:col>6</xdr:col>
      <xdr:colOff>357810</xdr:colOff>
      <xdr:row>52</xdr:row>
      <xdr:rowOff>18222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xmlns="" id="{DFB83B8C-E056-41F5-84CA-73FF2583FE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7288" y="4598370"/>
          <a:ext cx="3962400" cy="19929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662152</xdr:colOff>
      <xdr:row>144</xdr:row>
      <xdr:rowOff>0</xdr:rowOff>
    </xdr:from>
    <xdr:to>
      <xdr:col>6</xdr:col>
      <xdr:colOff>834887</xdr:colOff>
      <xdr:row>154</xdr:row>
      <xdr:rowOff>184710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xmlns="" id="{43752576-0121-4EDE-9C94-90B1D0C1B6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2152" y="28023093"/>
          <a:ext cx="4764613" cy="25038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467710</xdr:colOff>
      <xdr:row>161</xdr:row>
      <xdr:rowOff>147146</xdr:rowOff>
    </xdr:from>
    <xdr:to>
      <xdr:col>6</xdr:col>
      <xdr:colOff>830446</xdr:colOff>
      <xdr:row>173</xdr:row>
      <xdr:rowOff>27948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xmlns="" id="{6E790473-7741-4012-89F3-BC45762195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2262" y="27747312"/>
          <a:ext cx="4135950" cy="26555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72888</xdr:colOff>
      <xdr:row>181</xdr:row>
      <xdr:rowOff>145774</xdr:rowOff>
    </xdr:from>
    <xdr:to>
      <xdr:col>5</xdr:col>
      <xdr:colOff>218660</xdr:colOff>
      <xdr:row>191</xdr:row>
      <xdr:rowOff>78050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xmlns="" id="{65E2AEE8-8A7C-44B8-B224-11EE257563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2418" y="36933809"/>
          <a:ext cx="2213112" cy="22514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251791</xdr:colOff>
      <xdr:row>197</xdr:row>
      <xdr:rowOff>225286</xdr:rowOff>
    </xdr:from>
    <xdr:to>
      <xdr:col>5</xdr:col>
      <xdr:colOff>203000</xdr:colOff>
      <xdr:row>205</xdr:row>
      <xdr:rowOff>159026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xmlns="" id="{9E87A9B3-668C-4874-8A5C-AC84B5BEFD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1321" y="40863077"/>
          <a:ext cx="2018549" cy="17890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Relationship Id="rId2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35"/>
  <sheetViews>
    <sheetView tabSelected="1" zoomScale="85" zoomScaleNormal="85" zoomScalePageLayoutView="85" workbookViewId="0">
      <selection activeCell="P15" sqref="P15"/>
    </sheetView>
  </sheetViews>
  <sheetFormatPr baseColWidth="12" defaultColWidth="8.83203125" defaultRowHeight="18" x14ac:dyDescent="0.25"/>
  <cols>
    <col min="1" max="1" width="4.6640625" style="1" customWidth="1"/>
    <col min="2" max="2" width="4.6640625" style="2" customWidth="1"/>
    <col min="3" max="3" width="10.6640625" style="1" customWidth="1"/>
    <col min="4" max="11" width="8.6640625" style="1" customWidth="1"/>
    <col min="12" max="12" width="18.6640625" style="1" customWidth="1"/>
    <col min="13" max="13" width="11.6640625" style="1" customWidth="1"/>
    <col min="14" max="16384" width="8.83203125" style="1"/>
  </cols>
  <sheetData>
    <row r="3" spans="2:13" ht="24" x14ac:dyDescent="0.25">
      <c r="F3" s="79" t="s">
        <v>125</v>
      </c>
      <c r="G3" s="80"/>
      <c r="H3" s="80"/>
      <c r="I3" s="80"/>
      <c r="J3" s="80"/>
    </row>
    <row r="5" spans="2:13" ht="19" thickBot="1" x14ac:dyDescent="0.3">
      <c r="B5" s="76" t="s">
        <v>31</v>
      </c>
      <c r="C5" s="76"/>
      <c r="D5" s="76"/>
      <c r="E5" s="76"/>
    </row>
    <row r="6" spans="2:13" x14ac:dyDescent="0.25">
      <c r="B6" s="97" t="s">
        <v>24</v>
      </c>
      <c r="C6" s="98"/>
      <c r="D6" s="99"/>
      <c r="E6" s="103" t="s">
        <v>32</v>
      </c>
      <c r="F6" s="103"/>
      <c r="G6" s="103"/>
      <c r="H6" s="103"/>
      <c r="I6" s="104" t="s">
        <v>26</v>
      </c>
    </row>
    <row r="7" spans="2:13" x14ac:dyDescent="0.25">
      <c r="B7" s="100"/>
      <c r="C7" s="101"/>
      <c r="D7" s="102"/>
      <c r="E7" s="71" t="s">
        <v>33</v>
      </c>
      <c r="F7" s="71" t="s">
        <v>34</v>
      </c>
      <c r="G7" s="71" t="s">
        <v>35</v>
      </c>
      <c r="H7" s="71"/>
      <c r="I7" s="105"/>
    </row>
    <row r="8" spans="2:13" x14ac:dyDescent="0.25">
      <c r="B8" s="84" t="s">
        <v>21</v>
      </c>
      <c r="C8" s="85"/>
      <c r="D8" s="86"/>
      <c r="E8" s="12">
        <v>455.1</v>
      </c>
      <c r="F8" s="12">
        <v>2.1</v>
      </c>
      <c r="G8" s="12">
        <v>113.6</v>
      </c>
      <c r="H8" s="12"/>
      <c r="I8" s="15">
        <v>0.9</v>
      </c>
      <c r="J8" s="87" t="s">
        <v>38</v>
      </c>
      <c r="K8" s="76"/>
      <c r="L8" s="76"/>
      <c r="M8" s="76"/>
    </row>
    <row r="9" spans="2:13" ht="19" x14ac:dyDescent="0.25">
      <c r="B9" s="84" t="s">
        <v>22</v>
      </c>
      <c r="C9" s="85"/>
      <c r="D9" s="86"/>
      <c r="E9" s="12">
        <v>21.8</v>
      </c>
      <c r="F9" s="12">
        <v>9.3000000000000007</v>
      </c>
      <c r="G9" s="12">
        <v>4.8</v>
      </c>
      <c r="H9" s="12"/>
      <c r="I9" s="15">
        <v>1</v>
      </c>
      <c r="J9" s="87" t="s">
        <v>39</v>
      </c>
      <c r="K9" s="83"/>
      <c r="L9" s="83"/>
      <c r="M9" s="83"/>
    </row>
    <row r="10" spans="2:13" x14ac:dyDescent="0.25">
      <c r="B10" s="84" t="s">
        <v>23</v>
      </c>
      <c r="C10" s="85"/>
      <c r="D10" s="86"/>
      <c r="E10" s="12">
        <v>121.5</v>
      </c>
      <c r="F10" s="12">
        <v>241</v>
      </c>
      <c r="G10" s="12">
        <v>198.6</v>
      </c>
      <c r="H10" s="12"/>
      <c r="I10" s="15">
        <v>0.85</v>
      </c>
      <c r="J10" s="87" t="s">
        <v>40</v>
      </c>
      <c r="K10" s="83"/>
      <c r="L10" s="83"/>
      <c r="M10" s="83"/>
    </row>
    <row r="11" spans="2:13" ht="19" x14ac:dyDescent="0.25">
      <c r="B11" s="84" t="s">
        <v>119</v>
      </c>
      <c r="C11" s="85"/>
      <c r="D11" s="86"/>
      <c r="E11" s="12">
        <v>877.9</v>
      </c>
      <c r="F11" s="12">
        <v>352.6</v>
      </c>
      <c r="G11" s="12">
        <v>210.3</v>
      </c>
      <c r="H11" s="12"/>
      <c r="I11" s="15">
        <v>0.25</v>
      </c>
      <c r="J11" s="87" t="s">
        <v>41</v>
      </c>
      <c r="K11" s="83"/>
      <c r="L11" s="83"/>
      <c r="M11" s="83"/>
    </row>
    <row r="12" spans="2:13" x14ac:dyDescent="0.25">
      <c r="B12" s="84"/>
      <c r="C12" s="85"/>
      <c r="D12" s="86"/>
      <c r="E12" s="12"/>
      <c r="F12" s="12"/>
      <c r="G12" s="12"/>
      <c r="H12" s="12"/>
      <c r="I12" s="15"/>
      <c r="J12" s="87" t="s">
        <v>42</v>
      </c>
      <c r="K12" s="83"/>
      <c r="L12" s="83"/>
      <c r="M12" s="83"/>
    </row>
    <row r="13" spans="2:13" ht="20" thickBot="1" x14ac:dyDescent="0.3">
      <c r="B13" s="88" t="s">
        <v>25</v>
      </c>
      <c r="C13" s="89"/>
      <c r="D13" s="90"/>
      <c r="E13" s="20">
        <f>SUM(E8:E12)</f>
        <v>1476.3000000000002</v>
      </c>
      <c r="F13" s="20">
        <f>SUM(F8:F12)</f>
        <v>605</v>
      </c>
      <c r="G13" s="20">
        <f>SUM(G8:G12)</f>
        <v>527.29999999999995</v>
      </c>
      <c r="H13" s="20"/>
      <c r="I13" s="21"/>
    </row>
    <row r="14" spans="2:13" x14ac:dyDescent="0.25">
      <c r="B14" s="91" t="s">
        <v>92</v>
      </c>
      <c r="C14" s="92"/>
      <c r="D14" s="93"/>
      <c r="E14" s="18">
        <f>E13/10000</f>
        <v>0.14763000000000001</v>
      </c>
      <c r="F14" s="18">
        <f>F13/10000</f>
        <v>6.0499999999999998E-2</v>
      </c>
      <c r="G14" s="18">
        <f>G13/10000</f>
        <v>5.2729999999999992E-2</v>
      </c>
      <c r="H14" s="18"/>
      <c r="I14" s="19"/>
    </row>
    <row r="15" spans="2:13" x14ac:dyDescent="0.25">
      <c r="B15" s="84" t="s">
        <v>36</v>
      </c>
      <c r="C15" s="85"/>
      <c r="D15" s="86"/>
      <c r="E15" s="13">
        <f>(E8*I8+E9*I9+E10*I10+E11*I11)/E13</f>
        <v>0.5108311318837635</v>
      </c>
      <c r="F15" s="13">
        <f>(F8*I8+F9*I9+F10*I10)/F13</f>
        <v>0.35709090909090907</v>
      </c>
      <c r="G15" s="13">
        <f>(G8*I8+G9*I9+G10*I10+G11*I11)/G13</f>
        <v>0.62284278399393145</v>
      </c>
      <c r="H15" s="13"/>
      <c r="I15" s="16"/>
    </row>
    <row r="16" spans="2:13" ht="20" thickBot="1" x14ac:dyDescent="0.3">
      <c r="B16" s="94" t="s">
        <v>37</v>
      </c>
      <c r="C16" s="95"/>
      <c r="D16" s="96"/>
      <c r="E16" s="24">
        <f>1/360*E15*84.1*E14</f>
        <v>1.7617548333333337E-2</v>
      </c>
      <c r="F16" s="24">
        <f>1/360*F15*84.1*F14</f>
        <v>5.0469344444444434E-3</v>
      </c>
      <c r="G16" s="24">
        <f>1/360*G15*84.1*G14</f>
        <v>7.6723729166666664E-3</v>
      </c>
      <c r="H16" s="73"/>
      <c r="I16" s="17"/>
    </row>
    <row r="18" spans="2:13" x14ac:dyDescent="0.25">
      <c r="B18" s="76" t="s">
        <v>43</v>
      </c>
      <c r="C18" s="76"/>
      <c r="D18" s="76"/>
      <c r="E18" s="76"/>
    </row>
    <row r="19" spans="2:13" ht="19" x14ac:dyDescent="0.25">
      <c r="C19" s="76" t="s">
        <v>27</v>
      </c>
      <c r="D19" s="76"/>
      <c r="E19" s="76"/>
      <c r="F19" s="76"/>
      <c r="G19" s="76"/>
    </row>
    <row r="20" spans="2:13" ht="19" x14ac:dyDescent="0.25">
      <c r="C20" s="72" t="s">
        <v>8</v>
      </c>
      <c r="D20" s="72"/>
      <c r="E20" s="72"/>
      <c r="F20" s="72"/>
      <c r="G20" s="72"/>
      <c r="H20" s="72"/>
      <c r="I20" s="72"/>
      <c r="J20" s="72"/>
      <c r="K20" s="72"/>
      <c r="L20" s="70"/>
    </row>
    <row r="21" spans="2:13" s="2" customFormat="1" ht="19" x14ac:dyDescent="0.25">
      <c r="B21" s="71" t="s">
        <v>17</v>
      </c>
      <c r="C21" s="71" t="s">
        <v>0</v>
      </c>
      <c r="D21" s="71" t="s">
        <v>1</v>
      </c>
      <c r="E21" s="71" t="s">
        <v>2</v>
      </c>
      <c r="F21" s="71" t="s">
        <v>7</v>
      </c>
      <c r="G21" s="71" t="s">
        <v>5</v>
      </c>
      <c r="H21" s="71" t="s">
        <v>3</v>
      </c>
      <c r="I21" s="71" t="s">
        <v>4</v>
      </c>
      <c r="J21" s="71" t="s">
        <v>6</v>
      </c>
      <c r="K21" s="71" t="s">
        <v>29</v>
      </c>
      <c r="L21" s="81" t="s">
        <v>11</v>
      </c>
      <c r="M21" s="81"/>
    </row>
    <row r="22" spans="2:13" x14ac:dyDescent="0.25">
      <c r="B22" s="71" t="s">
        <v>16</v>
      </c>
      <c r="C22" s="3" t="s">
        <v>9</v>
      </c>
      <c r="D22" s="3">
        <v>0.1014</v>
      </c>
      <c r="E22" s="3">
        <v>1.4E-2</v>
      </c>
      <c r="F22" s="3">
        <v>0.97799999999999998</v>
      </c>
      <c r="G22" s="5">
        <v>0.21740000000000001</v>
      </c>
      <c r="H22" s="5">
        <v>71.427999999999997</v>
      </c>
      <c r="I22" s="5">
        <v>9.8900000000000002E-2</v>
      </c>
      <c r="J22" s="5">
        <v>7.2400000000000006E-2</v>
      </c>
      <c r="K22" s="25">
        <f>G22*H22*I22*J22</f>
        <v>0.11118927219299202</v>
      </c>
      <c r="L22" s="82" t="s">
        <v>12</v>
      </c>
      <c r="M22" s="82"/>
    </row>
    <row r="23" spans="2:13" x14ac:dyDescent="0.25">
      <c r="B23" s="71" t="s">
        <v>18</v>
      </c>
      <c r="C23" s="3" t="s">
        <v>10</v>
      </c>
      <c r="D23" s="3">
        <v>9.1800000000000007E-2</v>
      </c>
      <c r="E23" s="3">
        <v>1.4800000000000001E-2</v>
      </c>
      <c r="F23" s="3">
        <v>1.5860000000000001</v>
      </c>
      <c r="G23" s="5">
        <v>0.20349999999999999</v>
      </c>
      <c r="H23" s="5">
        <v>67.567999999999998</v>
      </c>
      <c r="I23" s="5">
        <v>0.12590000000000001</v>
      </c>
      <c r="J23" s="5">
        <v>7.1599999999999997E-2</v>
      </c>
      <c r="K23" s="25">
        <f>G23*H23*I23*J23</f>
        <v>0.12394934327071999</v>
      </c>
      <c r="L23" s="82" t="s">
        <v>13</v>
      </c>
      <c r="M23" s="82"/>
    </row>
    <row r="24" spans="2:13" x14ac:dyDescent="0.25">
      <c r="B24" s="9"/>
      <c r="C24" s="10"/>
      <c r="D24" s="10"/>
      <c r="E24" s="10"/>
      <c r="F24" s="10"/>
      <c r="G24" s="10"/>
      <c r="H24" s="11"/>
      <c r="I24" s="11"/>
      <c r="J24" s="11"/>
      <c r="K24" s="11"/>
      <c r="L24" s="11"/>
    </row>
    <row r="25" spans="2:13" x14ac:dyDescent="0.25">
      <c r="B25" s="83" t="s">
        <v>44</v>
      </c>
      <c r="C25" s="83"/>
      <c r="D25" s="83"/>
      <c r="E25" s="83"/>
      <c r="F25" s="83"/>
      <c r="G25" s="10"/>
      <c r="H25" s="11"/>
      <c r="I25" s="11"/>
      <c r="J25" s="11"/>
      <c r="K25" s="11"/>
      <c r="L25" s="11"/>
    </row>
    <row r="26" spans="2:13" ht="19" x14ac:dyDescent="0.25">
      <c r="C26" s="76" t="s">
        <v>28</v>
      </c>
      <c r="D26" s="76"/>
      <c r="E26" s="76"/>
      <c r="F26" s="76"/>
      <c r="G26" s="76"/>
      <c r="H26" s="76"/>
    </row>
    <row r="27" spans="2:13" ht="19" x14ac:dyDescent="0.25">
      <c r="C27" s="72" t="s">
        <v>8</v>
      </c>
      <c r="D27" s="72"/>
      <c r="E27" s="72"/>
      <c r="F27" s="72"/>
      <c r="G27" s="72"/>
      <c r="H27" s="72"/>
      <c r="I27" s="72"/>
      <c r="J27" s="72"/>
      <c r="K27" s="72"/>
      <c r="L27" s="70"/>
    </row>
    <row r="28" spans="2:13" ht="19" x14ac:dyDescent="0.25">
      <c r="B28" s="71" t="s">
        <v>17</v>
      </c>
      <c r="C28" s="71" t="s">
        <v>0</v>
      </c>
      <c r="D28" s="71" t="s">
        <v>1</v>
      </c>
      <c r="E28" s="71" t="s">
        <v>2</v>
      </c>
      <c r="F28" s="71" t="s">
        <v>7</v>
      </c>
      <c r="G28" s="71" t="s">
        <v>5</v>
      </c>
      <c r="H28" s="71" t="s">
        <v>3</v>
      </c>
      <c r="I28" s="71" t="s">
        <v>4</v>
      </c>
      <c r="J28" s="71" t="s">
        <v>6</v>
      </c>
      <c r="K28" s="14" t="s">
        <v>30</v>
      </c>
      <c r="L28" s="77" t="s">
        <v>93</v>
      </c>
      <c r="M28" s="78"/>
    </row>
    <row r="29" spans="2:13" x14ac:dyDescent="0.25">
      <c r="B29" s="7" t="s">
        <v>14</v>
      </c>
      <c r="C29" s="8" t="s">
        <v>126</v>
      </c>
      <c r="D29" s="3">
        <v>8.5400000000000004E-2</v>
      </c>
      <c r="E29" s="3">
        <v>1.4800000000000001E-2</v>
      </c>
      <c r="F29" s="22">
        <v>0.23499999999999999</v>
      </c>
      <c r="G29" s="5">
        <v>0.19389999999999999</v>
      </c>
      <c r="H29" s="5">
        <v>67.567999999999998</v>
      </c>
      <c r="I29" s="8">
        <v>4.8500000000000001E-2</v>
      </c>
      <c r="J29" s="5">
        <v>5.21E-2</v>
      </c>
      <c r="K29" s="23">
        <f t="shared" ref="K29:K33" si="0">G29*H29*I29*J29</f>
        <v>3.3105361535120004E-2</v>
      </c>
      <c r="L29" s="3" t="s">
        <v>120</v>
      </c>
      <c r="M29" s="25">
        <f>E16</f>
        <v>1.7617548333333337E-2</v>
      </c>
    </row>
    <row r="30" spans="2:13" x14ac:dyDescent="0.25">
      <c r="B30" s="71" t="s">
        <v>15</v>
      </c>
      <c r="C30" s="3" t="s">
        <v>127</v>
      </c>
      <c r="D30" s="3">
        <v>9.2700000000000005E-2</v>
      </c>
      <c r="E30" s="3">
        <v>1.4800000000000001E-2</v>
      </c>
      <c r="F30" s="13">
        <v>0.88100000000000001</v>
      </c>
      <c r="G30" s="5">
        <v>0.20480000000000001</v>
      </c>
      <c r="H30" s="5">
        <v>67.567999999999998</v>
      </c>
      <c r="I30" s="3">
        <v>9.3799999999999994E-2</v>
      </c>
      <c r="J30" s="5">
        <v>9.5799999999999996E-2</v>
      </c>
      <c r="K30" s="23">
        <f t="shared" si="0"/>
        <v>0.124348160147456</v>
      </c>
      <c r="L30" s="3" t="s">
        <v>121</v>
      </c>
      <c r="M30" s="25">
        <f>E16+F16</f>
        <v>2.2664482777777779E-2</v>
      </c>
    </row>
    <row r="31" spans="2:13" x14ac:dyDescent="0.25">
      <c r="B31" s="71" t="s">
        <v>19</v>
      </c>
      <c r="C31" s="3" t="s">
        <v>127</v>
      </c>
      <c r="D31" s="3">
        <v>9.2700000000000005E-2</v>
      </c>
      <c r="E31" s="3">
        <v>1.4800000000000001E-2</v>
      </c>
      <c r="F31" s="13">
        <v>3.8959999999999999</v>
      </c>
      <c r="G31" s="5">
        <v>0.20480000000000001</v>
      </c>
      <c r="H31" s="5">
        <v>67.567999999999998</v>
      </c>
      <c r="I31" s="3">
        <v>0.19739999999999999</v>
      </c>
      <c r="J31" s="5">
        <v>7.1599999999999997E-2</v>
      </c>
      <c r="K31" s="23">
        <f t="shared" si="0"/>
        <v>0.19558303766937599</v>
      </c>
      <c r="L31" s="6" t="s">
        <v>122</v>
      </c>
      <c r="M31" s="26">
        <f>E16+F16+G16</f>
        <v>3.0336855694444446E-2</v>
      </c>
    </row>
    <row r="32" spans="2:13" x14ac:dyDescent="0.25">
      <c r="B32" s="71"/>
      <c r="C32" s="3"/>
      <c r="D32" s="3"/>
      <c r="E32" s="3"/>
      <c r="F32" s="13"/>
      <c r="G32" s="5"/>
      <c r="H32" s="5"/>
      <c r="I32" s="3"/>
      <c r="J32" s="5"/>
      <c r="K32" s="23"/>
      <c r="L32" s="8" t="s">
        <v>123</v>
      </c>
      <c r="M32" s="26">
        <v>0.1239</v>
      </c>
    </row>
    <row r="33" spans="2:13" x14ac:dyDescent="0.25">
      <c r="B33" s="71" t="s">
        <v>20</v>
      </c>
      <c r="C33" s="3" t="s">
        <v>45</v>
      </c>
      <c r="D33" s="3">
        <v>0.1169</v>
      </c>
      <c r="E33" s="3">
        <v>1.0999999999999999E-2</v>
      </c>
      <c r="F33" s="13">
        <v>1.8859999999999999</v>
      </c>
      <c r="G33" s="3">
        <v>0.23910000000000001</v>
      </c>
      <c r="H33" s="13">
        <v>90.909099999999995</v>
      </c>
      <c r="I33" s="3">
        <v>0.13730000000000001</v>
      </c>
      <c r="J33" s="3">
        <v>0.12230000000000001</v>
      </c>
      <c r="K33" s="4">
        <f t="shared" si="0"/>
        <v>0.36499249004469991</v>
      </c>
      <c r="L33" s="8" t="s">
        <v>124</v>
      </c>
      <c r="M33" s="25">
        <v>0.11119999999999999</v>
      </c>
    </row>
    <row r="34" spans="2:13" ht="8" customHeight="1" x14ac:dyDescent="0.25"/>
    <row r="35" spans="2:13" ht="19" x14ac:dyDescent="0.25">
      <c r="C35" s="1" t="s">
        <v>46</v>
      </c>
      <c r="I35" s="1" t="s">
        <v>47</v>
      </c>
    </row>
  </sheetData>
  <mergeCells count="27">
    <mergeCell ref="J8:M8"/>
    <mergeCell ref="B5:E5"/>
    <mergeCell ref="B6:D7"/>
    <mergeCell ref="E6:H6"/>
    <mergeCell ref="I6:I7"/>
    <mergeCell ref="B8:D8"/>
    <mergeCell ref="J9:M9"/>
    <mergeCell ref="B10:D10"/>
    <mergeCell ref="J10:M10"/>
    <mergeCell ref="B11:D11"/>
    <mergeCell ref="J11:M11"/>
    <mergeCell ref="C26:H26"/>
    <mergeCell ref="L28:M28"/>
    <mergeCell ref="F3:J3"/>
    <mergeCell ref="B18:E18"/>
    <mergeCell ref="C19:G19"/>
    <mergeCell ref="L21:M21"/>
    <mergeCell ref="L22:M22"/>
    <mergeCell ref="L23:M23"/>
    <mergeCell ref="B25:F25"/>
    <mergeCell ref="B12:D12"/>
    <mergeCell ref="J12:M12"/>
    <mergeCell ref="B13:D13"/>
    <mergeCell ref="B14:D14"/>
    <mergeCell ref="B15:D15"/>
    <mergeCell ref="B16:D16"/>
    <mergeCell ref="B9:D9"/>
  </mergeCells>
  <phoneticPr fontId="1"/>
  <pageMargins left="0.7" right="0.7" top="0.75" bottom="0.75" header="0.3" footer="0.3"/>
  <pageSetup paperSize="8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18"/>
  <sheetViews>
    <sheetView topLeftCell="A10" workbookViewId="0">
      <selection activeCell="P13" sqref="P13"/>
    </sheetView>
  </sheetViews>
  <sheetFormatPr baseColWidth="12" defaultColWidth="8.83203125" defaultRowHeight="18" x14ac:dyDescent="0.25"/>
  <cols>
    <col min="1" max="1" width="5.6640625" customWidth="1"/>
    <col min="3" max="3" width="0.83203125" customWidth="1"/>
    <col min="4" max="9" width="6.6640625" customWidth="1"/>
    <col min="10" max="10" width="4.6640625" customWidth="1"/>
  </cols>
  <sheetData>
    <row r="3" spans="2:12" x14ac:dyDescent="0.25">
      <c r="B3" s="106" t="s">
        <v>109</v>
      </c>
      <c r="C3" s="106"/>
      <c r="D3" s="106"/>
      <c r="E3" s="106"/>
      <c r="F3" s="106"/>
      <c r="G3" s="106"/>
      <c r="H3" s="106"/>
      <c r="I3" s="106"/>
      <c r="J3" s="106"/>
      <c r="K3" s="106"/>
      <c r="L3" s="106"/>
    </row>
    <row r="5" spans="2:12" ht="19.25" customHeight="1" x14ac:dyDescent="0.25">
      <c r="B5" s="109" t="s">
        <v>94</v>
      </c>
      <c r="C5" s="68"/>
      <c r="D5" s="107" t="s">
        <v>96</v>
      </c>
      <c r="E5" s="107"/>
      <c r="F5" s="107"/>
      <c r="G5" s="107"/>
      <c r="H5" s="107"/>
      <c r="I5" s="109" t="s">
        <v>99</v>
      </c>
      <c r="J5" s="109"/>
      <c r="K5" s="109"/>
    </row>
    <row r="6" spans="2:12" ht="22" x14ac:dyDescent="0.25">
      <c r="B6" s="109"/>
      <c r="C6" s="68"/>
      <c r="D6" s="108" t="s">
        <v>95</v>
      </c>
      <c r="E6" s="108"/>
      <c r="F6" s="108"/>
      <c r="G6" s="108"/>
      <c r="H6" s="108"/>
      <c r="I6" s="109"/>
      <c r="J6" s="109"/>
      <c r="K6" s="109"/>
    </row>
    <row r="8" spans="2:12" x14ac:dyDescent="0.25">
      <c r="D8" s="106" t="s">
        <v>101</v>
      </c>
      <c r="E8" s="106"/>
      <c r="F8" s="106"/>
      <c r="G8" s="106"/>
      <c r="H8" s="106"/>
      <c r="I8" s="106"/>
      <c r="J8" s="106"/>
    </row>
    <row r="9" spans="2:12" ht="19" x14ac:dyDescent="0.25">
      <c r="D9" s="106" t="s">
        <v>102</v>
      </c>
      <c r="E9" s="106"/>
      <c r="F9" s="106"/>
      <c r="G9" s="106"/>
      <c r="H9" s="106"/>
      <c r="I9" s="106"/>
      <c r="J9" s="106"/>
    </row>
    <row r="10" spans="2:12" ht="19" x14ac:dyDescent="0.25">
      <c r="D10" s="106" t="s">
        <v>98</v>
      </c>
      <c r="E10" s="106"/>
      <c r="F10" s="106"/>
      <c r="G10" s="106"/>
      <c r="H10" s="106"/>
      <c r="I10" s="106"/>
      <c r="J10" s="106"/>
    </row>
    <row r="11" spans="2:12" ht="19" x14ac:dyDescent="0.25">
      <c r="D11" s="106" t="s">
        <v>108</v>
      </c>
      <c r="E11" s="106"/>
      <c r="F11" s="106"/>
      <c r="G11" s="106"/>
      <c r="H11" s="106"/>
      <c r="I11" s="106"/>
      <c r="J11" s="106"/>
    </row>
    <row r="12" spans="2:12" x14ac:dyDescent="0.25">
      <c r="D12" s="106" t="s">
        <v>105</v>
      </c>
      <c r="E12" s="106"/>
      <c r="F12" s="106"/>
      <c r="G12" s="106"/>
      <c r="H12" s="106"/>
      <c r="I12" s="106"/>
      <c r="J12" s="106"/>
    </row>
    <row r="13" spans="2:12" ht="22" x14ac:dyDescent="0.25">
      <c r="D13" s="106" t="s">
        <v>100</v>
      </c>
      <c r="E13" s="106"/>
      <c r="F13" s="106"/>
      <c r="G13" s="106"/>
      <c r="H13" s="106"/>
      <c r="I13" s="106"/>
      <c r="J13" s="106"/>
    </row>
    <row r="14" spans="2:12" ht="22" x14ac:dyDescent="0.25">
      <c r="D14" s="106" t="s">
        <v>106</v>
      </c>
      <c r="E14" s="106"/>
      <c r="F14" s="106"/>
      <c r="G14" s="106"/>
      <c r="H14" s="106"/>
      <c r="I14" s="106"/>
      <c r="J14" s="106"/>
    </row>
    <row r="15" spans="2:12" x14ac:dyDescent="0.25">
      <c r="D15" s="106" t="s">
        <v>97</v>
      </c>
      <c r="E15" s="106"/>
      <c r="F15" s="106"/>
      <c r="G15" s="106"/>
      <c r="H15" s="106"/>
      <c r="I15" s="106"/>
      <c r="J15" s="106"/>
    </row>
    <row r="16" spans="2:12" x14ac:dyDescent="0.25">
      <c r="D16" s="106"/>
      <c r="E16" s="106"/>
      <c r="F16" s="106"/>
      <c r="G16" s="106"/>
      <c r="H16" s="106"/>
      <c r="I16" s="106"/>
    </row>
    <row r="17" spans="2:12" ht="19" x14ac:dyDescent="0.25">
      <c r="B17" s="109" t="s">
        <v>94</v>
      </c>
      <c r="C17" s="68"/>
      <c r="D17" s="107" t="s">
        <v>104</v>
      </c>
      <c r="E17" s="107"/>
      <c r="F17" s="107"/>
      <c r="G17" s="107"/>
      <c r="H17" s="107"/>
      <c r="I17" s="107"/>
      <c r="J17" s="107"/>
      <c r="K17" s="110" t="s">
        <v>107</v>
      </c>
      <c r="L17" s="110"/>
    </row>
    <row r="18" spans="2:12" x14ac:dyDescent="0.25">
      <c r="B18" s="109"/>
      <c r="C18" s="68"/>
      <c r="D18" s="108" t="s">
        <v>103</v>
      </c>
      <c r="E18" s="108"/>
      <c r="F18" s="108"/>
      <c r="G18" s="108"/>
      <c r="H18" s="108"/>
      <c r="I18" s="108"/>
      <c r="J18" s="108"/>
      <c r="K18" s="110"/>
      <c r="L18" s="110"/>
    </row>
  </sheetData>
  <mergeCells count="18">
    <mergeCell ref="D13:J13"/>
    <mergeCell ref="D14:J14"/>
    <mergeCell ref="D15:J15"/>
    <mergeCell ref="D17:J17"/>
    <mergeCell ref="D18:J18"/>
    <mergeCell ref="D8:J8"/>
    <mergeCell ref="B3:L3"/>
    <mergeCell ref="I5:K6"/>
    <mergeCell ref="K17:L18"/>
    <mergeCell ref="D16:I16"/>
    <mergeCell ref="B17:B18"/>
    <mergeCell ref="D9:J9"/>
    <mergeCell ref="D10:J10"/>
    <mergeCell ref="D11:J11"/>
    <mergeCell ref="D12:J12"/>
    <mergeCell ref="B5:B6"/>
    <mergeCell ref="D5:H5"/>
    <mergeCell ref="D6:H6"/>
  </mergeCells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10"/>
  <sheetViews>
    <sheetView topLeftCell="A207" zoomScale="115" zoomScaleNormal="115" zoomScalePageLayoutView="115" workbookViewId="0">
      <selection activeCell="G222" sqref="G222"/>
    </sheetView>
  </sheetViews>
  <sheetFormatPr baseColWidth="12" defaultColWidth="8.83203125" defaultRowHeight="18" x14ac:dyDescent="0.25"/>
  <cols>
    <col min="1" max="1" width="10.6640625" customWidth="1"/>
    <col min="2" max="2" width="11.6640625" customWidth="1"/>
    <col min="3" max="4" width="8.6640625" style="37" customWidth="1"/>
    <col min="5" max="5" width="9.6640625" style="38" customWidth="1"/>
    <col min="6" max="6" width="10.6640625" style="38" customWidth="1"/>
    <col min="7" max="7" width="12.6640625" customWidth="1"/>
    <col min="8" max="8" width="4.6640625" customWidth="1"/>
  </cols>
  <sheetData>
    <row r="1" spans="2:8" x14ac:dyDescent="0.25">
      <c r="G1" s="109" t="s">
        <v>145</v>
      </c>
      <c r="H1" s="109"/>
    </row>
    <row r="2" spans="2:8" x14ac:dyDescent="0.25">
      <c r="B2" t="s">
        <v>69</v>
      </c>
    </row>
    <row r="3" spans="2:8" ht="18" customHeight="1" x14ac:dyDescent="0.25">
      <c r="B3" s="107" t="s">
        <v>110</v>
      </c>
      <c r="C3" s="107"/>
      <c r="D3" s="107"/>
      <c r="E3" s="107"/>
      <c r="F3" s="107"/>
      <c r="G3" s="107"/>
    </row>
    <row r="4" spans="2:8" s="27" customFormat="1" x14ac:dyDescent="0.25">
      <c r="B4" s="28" t="s">
        <v>48</v>
      </c>
      <c r="C4" s="39" t="s">
        <v>49</v>
      </c>
      <c r="D4" s="30" t="s">
        <v>50</v>
      </c>
      <c r="E4" s="40" t="s">
        <v>51</v>
      </c>
      <c r="F4" s="41" t="s">
        <v>52</v>
      </c>
      <c r="G4" s="28" t="s">
        <v>11</v>
      </c>
    </row>
    <row r="5" spans="2:8" ht="6" customHeight="1" x14ac:dyDescent="0.25">
      <c r="B5" s="119" t="s">
        <v>55</v>
      </c>
      <c r="C5" s="42"/>
      <c r="D5" s="42"/>
      <c r="F5" s="43"/>
      <c r="G5" s="33"/>
    </row>
    <row r="6" spans="2:8" ht="6" customHeight="1" x14ac:dyDescent="0.25">
      <c r="B6" s="119"/>
      <c r="C6" s="44"/>
      <c r="D6" s="117">
        <v>0</v>
      </c>
      <c r="F6" s="45"/>
      <c r="G6" s="46"/>
    </row>
    <row r="7" spans="2:8" ht="6" customHeight="1" x14ac:dyDescent="0.25">
      <c r="B7" s="115"/>
      <c r="C7" s="47"/>
      <c r="D7" s="117"/>
      <c r="E7" s="48"/>
      <c r="F7" s="49"/>
      <c r="G7" s="46"/>
    </row>
    <row r="8" spans="2:8" ht="6" customHeight="1" x14ac:dyDescent="0.25">
      <c r="B8" s="115"/>
      <c r="C8" s="118">
        <v>7</v>
      </c>
      <c r="D8" s="44"/>
      <c r="E8" s="120">
        <f>(D6+D10)/2</f>
        <v>4.6050000000000004</v>
      </c>
      <c r="F8" s="114">
        <f>C8*E8</f>
        <v>32.234999999999999</v>
      </c>
      <c r="G8" s="34"/>
    </row>
    <row r="9" spans="2:8" ht="6" customHeight="1" x14ac:dyDescent="0.25">
      <c r="B9" s="115" t="s">
        <v>56</v>
      </c>
      <c r="C9" s="118"/>
      <c r="E9" s="113"/>
      <c r="F9" s="114"/>
      <c r="G9" s="33"/>
    </row>
    <row r="10" spans="2:8" ht="6" customHeight="1" x14ac:dyDescent="0.25">
      <c r="B10" s="115"/>
      <c r="C10" s="50"/>
      <c r="D10" s="117">
        <v>9.2100000000000009</v>
      </c>
      <c r="E10" s="51"/>
      <c r="F10" s="52"/>
      <c r="G10" s="46"/>
    </row>
    <row r="11" spans="2:8" ht="6" customHeight="1" x14ac:dyDescent="0.25">
      <c r="B11" s="115"/>
      <c r="C11" s="53"/>
      <c r="D11" s="117"/>
      <c r="E11" s="54"/>
      <c r="F11" s="49"/>
      <c r="G11" s="46"/>
    </row>
    <row r="12" spans="2:8" ht="6" customHeight="1" x14ac:dyDescent="0.25">
      <c r="B12" s="115"/>
      <c r="C12" s="118">
        <v>10</v>
      </c>
      <c r="E12" s="113">
        <f>(D10+D14)/2</f>
        <v>11.920000000000002</v>
      </c>
      <c r="F12" s="114">
        <f>C12*E12</f>
        <v>119.20000000000002</v>
      </c>
      <c r="G12" s="34"/>
    </row>
    <row r="13" spans="2:8" ht="6" customHeight="1" x14ac:dyDescent="0.25">
      <c r="B13" s="115" t="s">
        <v>57</v>
      </c>
      <c r="C13" s="118"/>
      <c r="D13" s="42"/>
      <c r="E13" s="113"/>
      <c r="F13" s="114"/>
      <c r="G13" s="46"/>
    </row>
    <row r="14" spans="2:8" ht="6" customHeight="1" x14ac:dyDescent="0.25">
      <c r="B14" s="115"/>
      <c r="C14" s="50"/>
      <c r="D14" s="117">
        <v>14.63</v>
      </c>
      <c r="E14" s="51"/>
      <c r="F14" s="52"/>
      <c r="G14" s="46"/>
    </row>
    <row r="15" spans="2:8" ht="6" customHeight="1" x14ac:dyDescent="0.25">
      <c r="B15" s="115"/>
      <c r="C15" s="53"/>
      <c r="D15" s="117"/>
      <c r="E15" s="54"/>
      <c r="F15" s="55"/>
      <c r="G15" s="46"/>
    </row>
    <row r="16" spans="2:8" ht="6" customHeight="1" x14ac:dyDescent="0.25">
      <c r="B16" s="115"/>
      <c r="C16" s="118">
        <v>10</v>
      </c>
      <c r="D16" s="44"/>
      <c r="E16" s="113">
        <f>(D14+D18)/2</f>
        <v>15.225000000000001</v>
      </c>
      <c r="F16" s="114">
        <f>C16*E16</f>
        <v>152.25</v>
      </c>
      <c r="G16" s="34"/>
    </row>
    <row r="17" spans="2:7" ht="6" customHeight="1" x14ac:dyDescent="0.25">
      <c r="B17" s="115" t="s">
        <v>58</v>
      </c>
      <c r="C17" s="118"/>
      <c r="E17" s="113"/>
      <c r="F17" s="114"/>
      <c r="G17" s="46"/>
    </row>
    <row r="18" spans="2:7" ht="6" customHeight="1" x14ac:dyDescent="0.25">
      <c r="B18" s="115"/>
      <c r="C18" s="50"/>
      <c r="D18" s="117">
        <v>15.82</v>
      </c>
      <c r="E18" s="51"/>
      <c r="F18" s="55"/>
      <c r="G18" s="46"/>
    </row>
    <row r="19" spans="2:7" ht="6" customHeight="1" x14ac:dyDescent="0.25">
      <c r="B19" s="115"/>
      <c r="C19" s="53"/>
      <c r="D19" s="117"/>
      <c r="E19" s="54"/>
      <c r="F19" s="56"/>
      <c r="G19" s="46"/>
    </row>
    <row r="20" spans="2:7" ht="6" customHeight="1" x14ac:dyDescent="0.25">
      <c r="B20" s="115"/>
      <c r="C20" s="118">
        <v>15</v>
      </c>
      <c r="E20" s="113">
        <f>(D18+D22)/2</f>
        <v>15.745000000000001</v>
      </c>
      <c r="F20" s="114">
        <f>C20*E20</f>
        <v>236.17500000000001</v>
      </c>
      <c r="G20" s="34"/>
    </row>
    <row r="21" spans="2:7" ht="6" customHeight="1" x14ac:dyDescent="0.25">
      <c r="B21" s="115" t="s">
        <v>59</v>
      </c>
      <c r="C21" s="118"/>
      <c r="D21" s="42"/>
      <c r="E21" s="113"/>
      <c r="F21" s="114"/>
      <c r="G21" s="46"/>
    </row>
    <row r="22" spans="2:7" ht="6" customHeight="1" x14ac:dyDescent="0.25">
      <c r="B22" s="115"/>
      <c r="C22" s="50"/>
      <c r="D22" s="117">
        <v>15.67</v>
      </c>
      <c r="E22" s="51"/>
      <c r="F22" s="57"/>
      <c r="G22" s="46"/>
    </row>
    <row r="23" spans="2:7" ht="6" customHeight="1" x14ac:dyDescent="0.25">
      <c r="B23" s="116"/>
      <c r="C23" s="42"/>
      <c r="D23" s="117"/>
      <c r="E23" s="54"/>
      <c r="F23" s="55"/>
      <c r="G23" s="46"/>
    </row>
    <row r="24" spans="2:7" ht="6" customHeight="1" x14ac:dyDescent="0.25">
      <c r="B24" s="116"/>
      <c r="C24" s="117">
        <v>15</v>
      </c>
      <c r="D24" s="44"/>
      <c r="E24" s="113">
        <f>(D22+D26)/2</f>
        <v>13.879999999999999</v>
      </c>
      <c r="F24" s="114">
        <f>C24*E24</f>
        <v>208.2</v>
      </c>
      <c r="G24" s="34"/>
    </row>
    <row r="25" spans="2:7" ht="6" customHeight="1" x14ac:dyDescent="0.25">
      <c r="B25" s="116" t="s">
        <v>60</v>
      </c>
      <c r="C25" s="117"/>
      <c r="D25" s="42"/>
      <c r="E25" s="113"/>
      <c r="F25" s="114"/>
      <c r="G25" s="46"/>
    </row>
    <row r="26" spans="2:7" ht="6" customHeight="1" x14ac:dyDescent="0.25">
      <c r="B26" s="116"/>
      <c r="C26" s="44"/>
      <c r="D26" s="117">
        <v>12.09</v>
      </c>
      <c r="E26" s="66"/>
      <c r="F26" s="57"/>
      <c r="G26" s="46"/>
    </row>
    <row r="27" spans="2:7" ht="6" customHeight="1" x14ac:dyDescent="0.25">
      <c r="B27" s="116"/>
      <c r="C27" s="42"/>
      <c r="D27" s="117"/>
      <c r="E27" s="62"/>
      <c r="F27" s="56"/>
      <c r="G27" s="65"/>
    </row>
    <row r="28" spans="2:7" ht="6" customHeight="1" x14ac:dyDescent="0.25">
      <c r="B28" s="116"/>
      <c r="C28" s="117">
        <v>5</v>
      </c>
      <c r="D28" s="44"/>
      <c r="E28" s="113">
        <f>(D26+D30)/2</f>
        <v>13.51</v>
      </c>
      <c r="F28" s="114">
        <f>C28*E28</f>
        <v>67.55</v>
      </c>
      <c r="G28" s="63"/>
    </row>
    <row r="29" spans="2:7" ht="6" customHeight="1" x14ac:dyDescent="0.25">
      <c r="B29" s="119" t="s">
        <v>54</v>
      </c>
      <c r="C29" s="117"/>
      <c r="D29" s="42"/>
      <c r="E29" s="113"/>
      <c r="F29" s="114"/>
      <c r="G29" s="64"/>
    </row>
    <row r="30" spans="2:7" ht="6" customHeight="1" x14ac:dyDescent="0.25">
      <c r="B30" s="119"/>
      <c r="C30" s="44"/>
      <c r="D30" s="117">
        <v>14.93</v>
      </c>
      <c r="F30" s="51"/>
      <c r="G30" s="65"/>
    </row>
    <row r="31" spans="2:7" ht="6" customHeight="1" x14ac:dyDescent="0.25">
      <c r="B31" s="115"/>
      <c r="C31" s="61"/>
      <c r="D31" s="117"/>
      <c r="E31" s="48"/>
      <c r="F31" s="43"/>
      <c r="G31" s="46"/>
    </row>
    <row r="32" spans="2:7" ht="6" customHeight="1" x14ac:dyDescent="0.25">
      <c r="B32" s="115"/>
      <c r="C32" s="121">
        <v>4.5</v>
      </c>
      <c r="D32" s="44"/>
      <c r="E32" s="120">
        <f>(D30+D34)/2</f>
        <v>7.4649999999999999</v>
      </c>
      <c r="F32" s="114">
        <f>C32*E32</f>
        <v>33.592500000000001</v>
      </c>
      <c r="G32" s="34"/>
    </row>
    <row r="33" spans="2:8" ht="6" customHeight="1" x14ac:dyDescent="0.25">
      <c r="B33" s="115" t="s">
        <v>61</v>
      </c>
      <c r="C33" s="118"/>
      <c r="E33" s="113"/>
      <c r="F33" s="114"/>
      <c r="G33" s="33"/>
    </row>
    <row r="34" spans="2:8" ht="6" customHeight="1" x14ac:dyDescent="0.25">
      <c r="B34" s="115"/>
      <c r="C34" s="50"/>
      <c r="D34" s="117">
        <v>0</v>
      </c>
      <c r="E34" s="51"/>
      <c r="F34" s="52"/>
      <c r="G34" s="46"/>
    </row>
    <row r="35" spans="2:8" ht="6" customHeight="1" x14ac:dyDescent="0.25">
      <c r="B35" s="115"/>
      <c r="C35" s="53"/>
      <c r="D35" s="117"/>
      <c r="E35" s="54"/>
      <c r="F35" s="49"/>
      <c r="G35" s="46"/>
    </row>
    <row r="36" spans="2:8" ht="6" customHeight="1" x14ac:dyDescent="0.25">
      <c r="B36" s="115"/>
      <c r="C36" s="118"/>
      <c r="E36" s="113"/>
      <c r="F36" s="114"/>
      <c r="G36" s="34"/>
    </row>
    <row r="37" spans="2:8" ht="6" customHeight="1" x14ac:dyDescent="0.25">
      <c r="B37" s="122"/>
      <c r="C37" s="118"/>
      <c r="D37" s="42"/>
      <c r="E37" s="113"/>
      <c r="F37" s="114"/>
      <c r="G37" s="46"/>
    </row>
    <row r="38" spans="2:8" ht="6" customHeight="1" x14ac:dyDescent="0.25">
      <c r="B38" s="122"/>
      <c r="C38" s="50"/>
      <c r="D38" s="117"/>
      <c r="E38" s="51"/>
      <c r="F38" s="52"/>
      <c r="G38" s="46"/>
    </row>
    <row r="39" spans="2:8" ht="6" customHeight="1" x14ac:dyDescent="0.25">
      <c r="B39" s="122"/>
      <c r="C39" s="53"/>
      <c r="D39" s="117"/>
      <c r="E39" s="54"/>
      <c r="F39" s="55"/>
      <c r="G39" s="46"/>
    </row>
    <row r="40" spans="2:8" ht="6" customHeight="1" x14ac:dyDescent="0.25">
      <c r="B40" s="123"/>
      <c r="C40" s="47"/>
      <c r="D40" s="44"/>
      <c r="E40" s="58"/>
      <c r="F40" s="55"/>
      <c r="G40" s="34"/>
    </row>
    <row r="41" spans="2:8" x14ac:dyDescent="0.25">
      <c r="B41" s="28" t="s">
        <v>53</v>
      </c>
      <c r="C41" s="59"/>
      <c r="D41" s="59"/>
      <c r="E41" s="41"/>
      <c r="F41" s="60">
        <f>SUM(F8:F40)</f>
        <v>849.20249999999987</v>
      </c>
      <c r="G41" s="29"/>
      <c r="H41" s="35"/>
    </row>
    <row r="42" spans="2:8" x14ac:dyDescent="0.25">
      <c r="H42" s="35"/>
    </row>
    <row r="43" spans="2:8" x14ac:dyDescent="0.25">
      <c r="B43" s="106" t="s">
        <v>128</v>
      </c>
      <c r="C43" s="106"/>
      <c r="D43" s="106"/>
      <c r="E43" s="106"/>
      <c r="F43" s="106"/>
      <c r="H43" s="35"/>
    </row>
    <row r="44" spans="2:8" x14ac:dyDescent="0.25">
      <c r="H44" s="35"/>
    </row>
    <row r="45" spans="2:8" x14ac:dyDescent="0.25">
      <c r="H45" s="35"/>
    </row>
    <row r="46" spans="2:8" x14ac:dyDescent="0.25">
      <c r="H46" s="35"/>
    </row>
    <row r="47" spans="2:8" x14ac:dyDescent="0.25">
      <c r="H47" s="35"/>
    </row>
    <row r="48" spans="2:8" x14ac:dyDescent="0.25">
      <c r="H48" s="35"/>
    </row>
    <row r="49" spans="2:8" x14ac:dyDescent="0.25">
      <c r="H49" s="35"/>
    </row>
    <row r="50" spans="2:8" x14ac:dyDescent="0.25">
      <c r="H50" s="35"/>
    </row>
    <row r="51" spans="2:8" x14ac:dyDescent="0.25">
      <c r="H51" s="35"/>
    </row>
    <row r="52" spans="2:8" x14ac:dyDescent="0.25">
      <c r="H52" s="35"/>
    </row>
    <row r="53" spans="2:8" ht="19" x14ac:dyDescent="0.25">
      <c r="B53" t="s">
        <v>129</v>
      </c>
      <c r="C53" s="111" t="s">
        <v>130</v>
      </c>
      <c r="D53" s="111"/>
      <c r="E53" s="111"/>
      <c r="F53" s="111"/>
      <c r="G53" s="111"/>
      <c r="H53" s="35"/>
    </row>
    <row r="54" spans="2:8" x14ac:dyDescent="0.25">
      <c r="B54" t="s">
        <v>131</v>
      </c>
      <c r="C54" s="111" t="s">
        <v>133</v>
      </c>
      <c r="D54" s="111"/>
      <c r="E54" s="111"/>
      <c r="F54" s="111"/>
      <c r="G54" s="111"/>
      <c r="H54" s="35"/>
    </row>
    <row r="55" spans="2:8" ht="19" x14ac:dyDescent="0.25">
      <c r="B55" t="s">
        <v>132</v>
      </c>
      <c r="C55" s="111" t="s">
        <v>134</v>
      </c>
      <c r="D55" s="111"/>
      <c r="E55" s="111"/>
      <c r="F55" s="111"/>
      <c r="G55" s="111"/>
      <c r="H55" s="35"/>
    </row>
    <row r="56" spans="2:8" x14ac:dyDescent="0.25">
      <c r="C56" s="111"/>
      <c r="D56" s="111"/>
      <c r="E56" s="111"/>
      <c r="F56" s="111"/>
      <c r="G56" s="111"/>
      <c r="H56" s="35"/>
    </row>
    <row r="57" spans="2:8" x14ac:dyDescent="0.25">
      <c r="C57" s="111"/>
      <c r="D57" s="111"/>
      <c r="E57" s="111"/>
      <c r="F57" s="111"/>
      <c r="G57" s="111"/>
      <c r="H57" s="35"/>
    </row>
    <row r="58" spans="2:8" x14ac:dyDescent="0.25">
      <c r="H58" s="35"/>
    </row>
    <row r="59" spans="2:8" x14ac:dyDescent="0.25">
      <c r="H59" s="35"/>
    </row>
    <row r="60" spans="2:8" x14ac:dyDescent="0.25">
      <c r="H60" s="35"/>
    </row>
    <row r="61" spans="2:8" x14ac:dyDescent="0.25">
      <c r="H61" s="35"/>
    </row>
    <row r="62" spans="2:8" x14ac:dyDescent="0.25">
      <c r="H62" s="35"/>
    </row>
    <row r="63" spans="2:8" x14ac:dyDescent="0.25">
      <c r="H63" s="35"/>
    </row>
    <row r="64" spans="2:8" x14ac:dyDescent="0.25">
      <c r="G64" s="109" t="s">
        <v>144</v>
      </c>
      <c r="H64" s="109"/>
    </row>
    <row r="65" spans="2:8" x14ac:dyDescent="0.25">
      <c r="B65" t="s">
        <v>156</v>
      </c>
      <c r="H65" s="35"/>
    </row>
    <row r="66" spans="2:8" x14ac:dyDescent="0.25">
      <c r="B66" s="111" t="s">
        <v>88</v>
      </c>
      <c r="C66" s="111"/>
      <c r="D66" s="111"/>
      <c r="E66" s="111"/>
      <c r="F66" s="111"/>
    </row>
    <row r="82" spans="2:7" x14ac:dyDescent="0.25">
      <c r="B82" s="32" t="s">
        <v>86</v>
      </c>
      <c r="C82" s="111" t="s">
        <v>62</v>
      </c>
      <c r="D82" s="111"/>
      <c r="E82" s="111"/>
      <c r="F82" s="111"/>
      <c r="G82" s="111"/>
    </row>
    <row r="83" spans="2:7" ht="19" x14ac:dyDescent="0.25">
      <c r="B83" s="32"/>
      <c r="C83" s="111" t="s">
        <v>67</v>
      </c>
      <c r="D83" s="111"/>
      <c r="E83" s="111"/>
      <c r="F83" s="111"/>
      <c r="G83" s="111"/>
    </row>
    <row r="84" spans="2:7" x14ac:dyDescent="0.25">
      <c r="B84" s="32" t="s">
        <v>87</v>
      </c>
      <c r="C84" s="111" t="s">
        <v>63</v>
      </c>
      <c r="D84" s="111"/>
      <c r="E84" s="111"/>
      <c r="F84" s="111"/>
      <c r="G84" s="111"/>
    </row>
    <row r="85" spans="2:7" ht="19" x14ac:dyDescent="0.25">
      <c r="B85" s="32"/>
      <c r="C85" s="111" t="s">
        <v>68</v>
      </c>
      <c r="D85" s="111"/>
      <c r="E85" s="111"/>
      <c r="F85" s="111"/>
      <c r="G85" s="111"/>
    </row>
    <row r="87" spans="2:7" x14ac:dyDescent="0.25">
      <c r="C87" s="111" t="s">
        <v>70</v>
      </c>
      <c r="D87" s="111"/>
      <c r="E87" s="111"/>
      <c r="F87" s="111"/>
    </row>
    <row r="99" spans="2:8" ht="19" x14ac:dyDescent="0.25">
      <c r="D99" s="111" t="s">
        <v>72</v>
      </c>
      <c r="E99" s="111"/>
      <c r="F99" s="111"/>
      <c r="G99" s="111"/>
    </row>
    <row r="100" spans="2:8" ht="19" x14ac:dyDescent="0.25">
      <c r="D100" s="111" t="s">
        <v>71</v>
      </c>
      <c r="E100" s="111"/>
      <c r="F100" s="111"/>
      <c r="G100" s="111"/>
    </row>
    <row r="101" spans="2:8" ht="19" x14ac:dyDescent="0.25">
      <c r="G101" t="s">
        <v>73</v>
      </c>
    </row>
    <row r="103" spans="2:8" x14ac:dyDescent="0.25">
      <c r="G103" s="109" t="s">
        <v>143</v>
      </c>
      <c r="H103" s="109"/>
    </row>
    <row r="104" spans="2:8" x14ac:dyDescent="0.25">
      <c r="B104" s="111" t="s">
        <v>118</v>
      </c>
      <c r="C104" s="111"/>
      <c r="D104" s="111"/>
      <c r="E104" s="111"/>
      <c r="F104" s="111"/>
    </row>
    <row r="105" spans="2:8" x14ac:dyDescent="0.25">
      <c r="C105" s="111" t="s">
        <v>74</v>
      </c>
      <c r="D105" s="111"/>
      <c r="E105" s="111"/>
      <c r="F105" s="111"/>
      <c r="G105" s="111"/>
    </row>
    <row r="106" spans="2:8" x14ac:dyDescent="0.25">
      <c r="C106" s="111" t="s">
        <v>75</v>
      </c>
      <c r="D106" s="111"/>
      <c r="E106" s="111"/>
      <c r="F106" s="111"/>
      <c r="G106" s="111"/>
    </row>
    <row r="107" spans="2:8" ht="19" x14ac:dyDescent="0.25">
      <c r="G107" t="s">
        <v>76</v>
      </c>
    </row>
    <row r="108" spans="2:8" x14ac:dyDescent="0.25">
      <c r="B108" s="111" t="s">
        <v>77</v>
      </c>
      <c r="C108" s="111"/>
      <c r="D108" s="111"/>
      <c r="E108" s="111"/>
      <c r="F108" s="111"/>
    </row>
    <row r="109" spans="2:8" x14ac:dyDescent="0.25">
      <c r="C109" s="111" t="s">
        <v>78</v>
      </c>
      <c r="D109" s="111"/>
      <c r="E109" s="111"/>
      <c r="F109" s="111"/>
      <c r="G109" s="111"/>
      <c r="H109" s="111"/>
    </row>
    <row r="110" spans="2:8" x14ac:dyDescent="0.25">
      <c r="C110" s="111" t="s">
        <v>79</v>
      </c>
      <c r="D110" s="111"/>
      <c r="E110" s="111"/>
      <c r="F110" s="111"/>
      <c r="G110" s="111"/>
      <c r="H110" s="111"/>
    </row>
    <row r="111" spans="2:8" ht="19" x14ac:dyDescent="0.25">
      <c r="C111" s="109" t="s">
        <v>80</v>
      </c>
      <c r="D111" s="109"/>
      <c r="E111" s="109"/>
      <c r="F111" s="109"/>
      <c r="G111" s="109"/>
    </row>
    <row r="112" spans="2:8" x14ac:dyDescent="0.25">
      <c r="B112" s="111" t="s">
        <v>117</v>
      </c>
      <c r="C112" s="111"/>
      <c r="D112" s="111"/>
      <c r="E112" s="111"/>
      <c r="F112" s="111"/>
    </row>
    <row r="113" spans="2:8" x14ac:dyDescent="0.25">
      <c r="C113" s="67" t="s">
        <v>81</v>
      </c>
      <c r="D113" s="67"/>
      <c r="E113" s="67"/>
      <c r="F113" s="67"/>
      <c r="G113" s="67"/>
      <c r="H113" s="31"/>
    </row>
    <row r="114" spans="2:8" x14ac:dyDescent="0.25">
      <c r="C114" s="111" t="s">
        <v>82</v>
      </c>
      <c r="D114" s="111"/>
      <c r="E114" s="111"/>
      <c r="F114" s="111"/>
      <c r="G114" s="111"/>
    </row>
    <row r="115" spans="2:8" x14ac:dyDescent="0.25">
      <c r="C115" s="111" t="s">
        <v>83</v>
      </c>
      <c r="D115" s="111"/>
      <c r="E115" s="111"/>
      <c r="F115" s="111"/>
      <c r="G115" s="111"/>
    </row>
    <row r="116" spans="2:8" x14ac:dyDescent="0.25">
      <c r="C116" s="111" t="s">
        <v>84</v>
      </c>
      <c r="D116" s="111"/>
      <c r="E116" s="111"/>
      <c r="F116" s="111"/>
      <c r="G116" s="111"/>
    </row>
    <row r="117" spans="2:8" ht="19" x14ac:dyDescent="0.25">
      <c r="G117" s="36" t="s">
        <v>85</v>
      </c>
    </row>
    <row r="118" spans="2:8" x14ac:dyDescent="0.25">
      <c r="B118" s="106" t="s">
        <v>157</v>
      </c>
      <c r="C118" s="106"/>
      <c r="D118" s="106"/>
      <c r="E118" s="106"/>
      <c r="F118" s="106"/>
    </row>
    <row r="127" spans="2:8" x14ac:dyDescent="0.25">
      <c r="B127" s="111" t="s">
        <v>89</v>
      </c>
      <c r="C127" s="111"/>
      <c r="D127" s="111"/>
      <c r="E127" s="111"/>
      <c r="F127" s="111"/>
      <c r="G127" s="111"/>
      <c r="H127" s="111"/>
    </row>
    <row r="128" spans="2:8" ht="19" x14ac:dyDescent="0.25">
      <c r="C128" s="111" t="s">
        <v>111</v>
      </c>
      <c r="D128" s="111"/>
      <c r="E128" s="111"/>
      <c r="F128" s="111"/>
      <c r="G128" s="111"/>
      <c r="H128" s="111"/>
    </row>
    <row r="129" spans="2:8" x14ac:dyDescent="0.25">
      <c r="B129" s="111" t="s">
        <v>91</v>
      </c>
      <c r="C129" s="111"/>
      <c r="D129" s="111"/>
      <c r="E129" s="111"/>
      <c r="F129" s="111"/>
      <c r="G129" s="111"/>
      <c r="H129" s="111"/>
    </row>
    <row r="130" spans="2:8" x14ac:dyDescent="0.25">
      <c r="C130" s="111" t="s">
        <v>112</v>
      </c>
      <c r="D130" s="111"/>
      <c r="E130" s="111"/>
      <c r="F130" s="111"/>
      <c r="G130" s="111"/>
      <c r="H130" s="111"/>
    </row>
    <row r="131" spans="2:8" x14ac:dyDescent="0.25">
      <c r="B131" s="111" t="s">
        <v>115</v>
      </c>
      <c r="C131" s="111"/>
      <c r="D131" s="111"/>
      <c r="E131" s="111"/>
      <c r="F131" s="111"/>
      <c r="G131" s="111"/>
      <c r="H131" s="111"/>
    </row>
    <row r="132" spans="2:8" x14ac:dyDescent="0.25">
      <c r="C132" s="111" t="s">
        <v>113</v>
      </c>
      <c r="D132" s="111"/>
      <c r="E132" s="111"/>
      <c r="F132" s="111"/>
      <c r="G132" s="111"/>
      <c r="H132" s="111"/>
    </row>
    <row r="133" spans="2:8" ht="19" x14ac:dyDescent="0.25">
      <c r="C133" s="111" t="s">
        <v>114</v>
      </c>
      <c r="D133" s="111"/>
      <c r="E133" s="111"/>
      <c r="F133" s="111"/>
      <c r="G133" s="111"/>
      <c r="H133" s="111"/>
    </row>
    <row r="136" spans="2:8" x14ac:dyDescent="0.25">
      <c r="B136" s="74"/>
      <c r="C136" s="75"/>
      <c r="D136" s="75"/>
      <c r="E136" s="75"/>
      <c r="F136" s="75"/>
      <c r="G136" s="74"/>
      <c r="H136" s="74"/>
    </row>
    <row r="137" spans="2:8" x14ac:dyDescent="0.25">
      <c r="B137" s="74"/>
      <c r="C137" s="75"/>
      <c r="D137" s="75"/>
      <c r="E137" s="75"/>
      <c r="F137" s="75"/>
      <c r="G137" s="74"/>
      <c r="H137" s="74"/>
    </row>
    <row r="138" spans="2:8" x14ac:dyDescent="0.25">
      <c r="B138" s="74"/>
      <c r="C138" s="75"/>
      <c r="D138" s="75"/>
      <c r="E138" s="75"/>
      <c r="F138" s="75"/>
      <c r="G138" s="74"/>
      <c r="H138" s="74"/>
    </row>
    <row r="139" spans="2:8" x14ac:dyDescent="0.25">
      <c r="B139" s="74"/>
      <c r="C139" s="75"/>
      <c r="D139" s="75"/>
      <c r="E139" s="75"/>
      <c r="F139" s="75"/>
      <c r="G139" s="74"/>
      <c r="H139" s="74"/>
    </row>
    <row r="140" spans="2:8" x14ac:dyDescent="0.25">
      <c r="B140" s="74"/>
      <c r="C140" s="75"/>
      <c r="D140" s="75"/>
      <c r="E140" s="75"/>
      <c r="F140" s="75"/>
      <c r="G140" s="74"/>
      <c r="H140" s="74"/>
    </row>
    <row r="141" spans="2:8" x14ac:dyDescent="0.25">
      <c r="B141" s="74"/>
      <c r="C141" s="75"/>
      <c r="D141" s="75"/>
      <c r="E141" s="75"/>
      <c r="F141" s="75"/>
      <c r="G141" s="74"/>
      <c r="H141" s="74"/>
    </row>
    <row r="142" spans="2:8" x14ac:dyDescent="0.25">
      <c r="B142" s="74"/>
      <c r="C142" s="75"/>
      <c r="D142" s="75"/>
      <c r="E142" s="75"/>
      <c r="F142" s="75"/>
      <c r="G142" s="109" t="s">
        <v>142</v>
      </c>
      <c r="H142" s="109"/>
    </row>
    <row r="143" spans="2:8" x14ac:dyDescent="0.25">
      <c r="B143" s="106" t="s">
        <v>158</v>
      </c>
      <c r="C143" s="106"/>
      <c r="D143" s="106"/>
      <c r="E143" s="106"/>
      <c r="F143" s="106"/>
    </row>
    <row r="144" spans="2:8" x14ac:dyDescent="0.25">
      <c r="B144" s="108" t="s">
        <v>149</v>
      </c>
      <c r="C144" s="108"/>
      <c r="D144" s="108"/>
      <c r="E144" s="108"/>
      <c r="F144" s="108"/>
    </row>
    <row r="156" spans="2:8" x14ac:dyDescent="0.25">
      <c r="B156" s="36" t="s">
        <v>150</v>
      </c>
      <c r="C156" s="37" t="s">
        <v>65</v>
      </c>
      <c r="D156" s="111" t="s">
        <v>135</v>
      </c>
      <c r="E156" s="111"/>
      <c r="F156" s="111"/>
      <c r="G156" s="111"/>
      <c r="H156" s="111"/>
    </row>
    <row r="157" spans="2:8" x14ac:dyDescent="0.25">
      <c r="C157" s="37" t="s">
        <v>64</v>
      </c>
      <c r="D157" s="111" t="s">
        <v>136</v>
      </c>
      <c r="E157" s="111"/>
      <c r="F157" s="111"/>
      <c r="G157" s="111"/>
      <c r="H157" s="111"/>
    </row>
    <row r="158" spans="2:8" ht="19" x14ac:dyDescent="0.25">
      <c r="C158" s="37" t="s">
        <v>66</v>
      </c>
      <c r="D158" s="111" t="s">
        <v>137</v>
      </c>
      <c r="E158" s="111"/>
      <c r="F158" s="111"/>
      <c r="G158" s="111"/>
      <c r="H158" s="111"/>
    </row>
    <row r="159" spans="2:8" x14ac:dyDescent="0.25">
      <c r="B159" s="36" t="s">
        <v>151</v>
      </c>
      <c r="C159" s="37" t="s">
        <v>65</v>
      </c>
      <c r="D159" s="111" t="s">
        <v>135</v>
      </c>
      <c r="E159" s="111"/>
      <c r="F159" s="111"/>
      <c r="G159" s="111"/>
      <c r="H159" s="111"/>
    </row>
    <row r="160" spans="2:8" x14ac:dyDescent="0.25">
      <c r="C160" s="37" t="s">
        <v>64</v>
      </c>
      <c r="D160" s="111" t="s">
        <v>138</v>
      </c>
      <c r="E160" s="111"/>
      <c r="F160" s="111"/>
      <c r="G160" s="111"/>
      <c r="H160" s="111"/>
    </row>
    <row r="161" spans="2:8" ht="19" x14ac:dyDescent="0.25">
      <c r="C161" s="37" t="s">
        <v>66</v>
      </c>
      <c r="D161" s="111" t="s">
        <v>139</v>
      </c>
      <c r="E161" s="111"/>
      <c r="F161" s="111"/>
      <c r="G161" s="111"/>
      <c r="H161" s="111"/>
    </row>
    <row r="163" spans="2:8" x14ac:dyDescent="0.25">
      <c r="G163" s="69"/>
      <c r="H163" s="69"/>
    </row>
    <row r="174" spans="2:8" x14ac:dyDescent="0.25">
      <c r="B174" s="111" t="s">
        <v>89</v>
      </c>
      <c r="C174" s="111"/>
      <c r="D174" s="111"/>
      <c r="E174" s="111"/>
      <c r="F174" s="111"/>
    </row>
    <row r="175" spans="2:8" ht="19" x14ac:dyDescent="0.25">
      <c r="C175" s="111" t="s">
        <v>90</v>
      </c>
      <c r="D175" s="111"/>
      <c r="E175" s="111"/>
      <c r="F175" s="111"/>
      <c r="G175" s="111"/>
    </row>
    <row r="176" spans="2:8" x14ac:dyDescent="0.25">
      <c r="B176" s="111" t="s">
        <v>91</v>
      </c>
      <c r="C176" s="111"/>
      <c r="D176" s="111"/>
      <c r="E176" s="111"/>
      <c r="F176" s="111"/>
    </row>
    <row r="177" spans="2:8" ht="19" x14ac:dyDescent="0.25">
      <c r="C177" s="111" t="s">
        <v>141</v>
      </c>
      <c r="D177" s="111"/>
      <c r="E177" s="111"/>
      <c r="F177" s="111"/>
      <c r="G177" s="111"/>
    </row>
    <row r="178" spans="2:8" x14ac:dyDescent="0.25">
      <c r="B178" s="111" t="s">
        <v>116</v>
      </c>
      <c r="C178" s="111"/>
      <c r="D178" s="111"/>
      <c r="E178" s="111"/>
      <c r="F178" s="111"/>
    </row>
    <row r="179" spans="2:8" ht="19" x14ac:dyDescent="0.25">
      <c r="C179" s="111" t="s">
        <v>140</v>
      </c>
      <c r="D179" s="111"/>
      <c r="E179" s="111"/>
      <c r="F179" s="111"/>
      <c r="G179" s="111"/>
    </row>
    <row r="180" spans="2:8" x14ac:dyDescent="0.25">
      <c r="C180" s="75"/>
      <c r="D180" s="75"/>
      <c r="E180" s="75"/>
      <c r="F180" s="75"/>
      <c r="G180" s="75"/>
    </row>
    <row r="181" spans="2:8" x14ac:dyDescent="0.25">
      <c r="G181" s="109" t="s">
        <v>146</v>
      </c>
      <c r="H181" s="109"/>
    </row>
    <row r="182" spans="2:8" x14ac:dyDescent="0.25">
      <c r="C182" s="112" t="s">
        <v>152</v>
      </c>
      <c r="D182" s="112"/>
      <c r="E182" s="112"/>
    </row>
    <row r="192" spans="2:8" ht="19" x14ac:dyDescent="0.25">
      <c r="B192" s="111" t="s">
        <v>147</v>
      </c>
      <c r="C192" s="111"/>
      <c r="D192" s="111"/>
      <c r="E192" s="111"/>
      <c r="F192" s="111"/>
    </row>
    <row r="193" spans="2:7" ht="19" x14ac:dyDescent="0.25">
      <c r="B193" s="111" t="s">
        <v>148</v>
      </c>
      <c r="C193" s="111"/>
      <c r="D193" s="111"/>
      <c r="E193" s="111"/>
      <c r="F193" s="111"/>
    </row>
    <row r="194" spans="2:7" ht="19" x14ac:dyDescent="0.25">
      <c r="B194" t="s">
        <v>153</v>
      </c>
    </row>
    <row r="195" spans="2:7" x14ac:dyDescent="0.25">
      <c r="B195" t="s">
        <v>154</v>
      </c>
    </row>
    <row r="196" spans="2:7" ht="19" x14ac:dyDescent="0.25">
      <c r="B196" t="s">
        <v>155</v>
      </c>
    </row>
    <row r="198" spans="2:7" x14ac:dyDescent="0.25">
      <c r="C198" s="112" t="s">
        <v>159</v>
      </c>
      <c r="D198" s="112"/>
      <c r="E198" s="112"/>
    </row>
    <row r="207" spans="2:7" ht="19" x14ac:dyDescent="0.25">
      <c r="B207" s="111" t="s">
        <v>160</v>
      </c>
      <c r="C207" s="111"/>
      <c r="D207" s="111"/>
      <c r="E207" s="111"/>
      <c r="F207" s="111"/>
      <c r="G207" s="111"/>
    </row>
    <row r="208" spans="2:7" ht="19" x14ac:dyDescent="0.25">
      <c r="B208" s="111" t="s">
        <v>161</v>
      </c>
      <c r="C208" s="111"/>
      <c r="D208" s="111"/>
      <c r="E208" s="111"/>
      <c r="F208" s="111"/>
    </row>
    <row r="209" spans="2:6" ht="19" x14ac:dyDescent="0.25">
      <c r="B209" s="106" t="s">
        <v>162</v>
      </c>
      <c r="C209" s="106"/>
      <c r="D209" s="106"/>
      <c r="E209" s="106"/>
      <c r="F209" s="106"/>
    </row>
    <row r="210" spans="2:6" x14ac:dyDescent="0.25">
      <c r="B210" t="s">
        <v>163</v>
      </c>
    </row>
  </sheetData>
  <mergeCells count="102">
    <mergeCell ref="G1:H1"/>
    <mergeCell ref="G64:H64"/>
    <mergeCell ref="G103:H103"/>
    <mergeCell ref="G142:H142"/>
    <mergeCell ref="C82:G82"/>
    <mergeCell ref="C83:G83"/>
    <mergeCell ref="C84:G84"/>
    <mergeCell ref="B66:F66"/>
    <mergeCell ref="C24:C25"/>
    <mergeCell ref="C28:C29"/>
    <mergeCell ref="E24:E25"/>
    <mergeCell ref="F24:F25"/>
    <mergeCell ref="E28:E29"/>
    <mergeCell ref="F28:F29"/>
    <mergeCell ref="F32:F33"/>
    <mergeCell ref="E36:E37"/>
    <mergeCell ref="F36:F37"/>
    <mergeCell ref="B29:B32"/>
    <mergeCell ref="D30:D31"/>
    <mergeCell ref="C32:C33"/>
    <mergeCell ref="E32:E33"/>
    <mergeCell ref="B37:B40"/>
    <mergeCell ref="D38:D39"/>
    <mergeCell ref="B3:G3"/>
    <mergeCell ref="B5:B8"/>
    <mergeCell ref="D6:D7"/>
    <mergeCell ref="C8:C9"/>
    <mergeCell ref="E8:E9"/>
    <mergeCell ref="F8:F9"/>
    <mergeCell ref="B9:B12"/>
    <mergeCell ref="D10:D11"/>
    <mergeCell ref="C12:C13"/>
    <mergeCell ref="E12:E13"/>
    <mergeCell ref="F12:F13"/>
    <mergeCell ref="B13:B16"/>
    <mergeCell ref="D14:D15"/>
    <mergeCell ref="C16:C17"/>
    <mergeCell ref="E16:E17"/>
    <mergeCell ref="F16:F17"/>
    <mergeCell ref="B17:B20"/>
    <mergeCell ref="D18:D19"/>
    <mergeCell ref="C20:C21"/>
    <mergeCell ref="E20:E21"/>
    <mergeCell ref="F20:F21"/>
    <mergeCell ref="B21:B24"/>
    <mergeCell ref="D22:D23"/>
    <mergeCell ref="D156:H156"/>
    <mergeCell ref="C85:G85"/>
    <mergeCell ref="C114:G114"/>
    <mergeCell ref="C115:G115"/>
    <mergeCell ref="C111:G111"/>
    <mergeCell ref="C116:G116"/>
    <mergeCell ref="B108:F108"/>
    <mergeCell ref="C109:H109"/>
    <mergeCell ref="C110:H110"/>
    <mergeCell ref="B112:F112"/>
    <mergeCell ref="C87:F87"/>
    <mergeCell ref="D99:G99"/>
    <mergeCell ref="D100:G100"/>
    <mergeCell ref="B25:B28"/>
    <mergeCell ref="D26:D27"/>
    <mergeCell ref="B33:B36"/>
    <mergeCell ref="D34:D35"/>
    <mergeCell ref="C36:C37"/>
    <mergeCell ref="C133:H133"/>
    <mergeCell ref="B118:F118"/>
    <mergeCell ref="C128:H128"/>
    <mergeCell ref="C105:G105"/>
    <mergeCell ref="C106:G106"/>
    <mergeCell ref="C130:H130"/>
    <mergeCell ref="B104:F104"/>
    <mergeCell ref="B178:F178"/>
    <mergeCell ref="C179:G179"/>
    <mergeCell ref="B143:F143"/>
    <mergeCell ref="B174:F174"/>
    <mergeCell ref="C175:G175"/>
    <mergeCell ref="B176:F176"/>
    <mergeCell ref="C177:G177"/>
    <mergeCell ref="D160:H160"/>
    <mergeCell ref="D161:H161"/>
    <mergeCell ref="D157:H157"/>
    <mergeCell ref="D158:H158"/>
    <mergeCell ref="D159:H159"/>
    <mergeCell ref="B43:F43"/>
    <mergeCell ref="C53:G53"/>
    <mergeCell ref="C54:G54"/>
    <mergeCell ref="C55:G55"/>
    <mergeCell ref="C56:G56"/>
    <mergeCell ref="C57:G57"/>
    <mergeCell ref="C132:H132"/>
    <mergeCell ref="B127:H127"/>
    <mergeCell ref="B129:H129"/>
    <mergeCell ref="B131:H131"/>
    <mergeCell ref="G181:H181"/>
    <mergeCell ref="B192:F192"/>
    <mergeCell ref="B193:F193"/>
    <mergeCell ref="B144:F144"/>
    <mergeCell ref="C182:E182"/>
    <mergeCell ref="C198:E198"/>
    <mergeCell ref="B208:F208"/>
    <mergeCell ref="B209:F209"/>
    <mergeCell ref="B207:G207"/>
  </mergeCells>
  <phoneticPr fontId="1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雨水流量</vt:lpstr>
      <vt:lpstr>消雪</vt:lpstr>
      <vt:lpstr>施工数量計算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南雲利保</dc:creator>
  <cp:lastModifiedBy>Microsoft Office ユーザー</cp:lastModifiedBy>
  <cp:lastPrinted>2021-10-07T06:23:02Z</cp:lastPrinted>
  <dcterms:created xsi:type="dcterms:W3CDTF">2021-08-12T04:11:58Z</dcterms:created>
  <dcterms:modified xsi:type="dcterms:W3CDTF">2021-11-14T11:49:29Z</dcterms:modified>
</cp:coreProperties>
</file>